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hidePivotFieldList="1" defaultThemeVersion="124226"/>
  <bookViews>
    <workbookView xWindow="120" yWindow="120" windowWidth="9720" windowHeight="7320"/>
  </bookViews>
  <sheets>
    <sheet name="Итоги по дням" sheetId="5" r:id="rId1"/>
    <sheet name="Итоги закуп" sheetId="2" r:id="rId2"/>
    <sheet name="Раскладка" sheetId="1" r:id="rId3"/>
    <sheet name="Справочник" sheetId="3" r:id="rId4"/>
    <sheet name="sys" sheetId="4" r:id="rId5"/>
  </sheets>
  <definedNames>
    <definedName name="ВидЕды">sys!$A$2:$A$7</definedName>
    <definedName name="ПриёмПищи">sys!$C$2:$C$6</definedName>
    <definedName name="Продукт">Справочник!$B$2:$B$94</definedName>
  </definedNames>
  <calcPr calcId="145621"/>
  <pivotCaches>
    <pivotCache cacheId="5" r:id="rId6"/>
  </pivotCaches>
</workbook>
</file>

<file path=xl/calcChain.xml><?xml version="1.0" encoding="utf-8"?>
<calcChain xmlns="http://schemas.openxmlformats.org/spreadsheetml/2006/main">
  <c r="F139" i="1" l="1"/>
  <c r="F89" i="1"/>
  <c r="F64" i="1"/>
  <c r="E128" i="1"/>
  <c r="E96" i="1"/>
  <c r="F122" i="1"/>
  <c r="E54" i="1"/>
  <c r="E22" i="1"/>
  <c r="F124" i="1"/>
  <c r="F125" i="1"/>
  <c r="F126" i="1"/>
  <c r="F127" i="1"/>
  <c r="F129" i="1"/>
  <c r="F130" i="1"/>
  <c r="F131" i="1"/>
  <c r="F132" i="1"/>
  <c r="F133" i="1"/>
  <c r="F134" i="1"/>
  <c r="F135" i="1"/>
  <c r="F136" i="1"/>
  <c r="F137" i="1"/>
  <c r="F138" i="1"/>
  <c r="F123" i="1"/>
  <c r="F92" i="1"/>
  <c r="F93" i="1"/>
  <c r="F94" i="1"/>
  <c r="F95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91" i="1"/>
  <c r="F77" i="1"/>
  <c r="F78" i="1"/>
  <c r="F79" i="1"/>
  <c r="F80" i="1"/>
  <c r="F81" i="1"/>
  <c r="F82" i="1"/>
  <c r="F83" i="1"/>
  <c r="F84" i="1"/>
  <c r="F85" i="1"/>
  <c r="F86" i="1"/>
  <c r="F87" i="1"/>
  <c r="F88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60" i="1"/>
  <c r="G138" i="1"/>
  <c r="G89" i="1"/>
  <c r="I96" i="1"/>
  <c r="I68" i="1"/>
  <c r="I76" i="1"/>
  <c r="I73" i="1"/>
  <c r="G22" i="1"/>
  <c r="G74" i="1"/>
  <c r="G71" i="1"/>
  <c r="I125" i="1"/>
  <c r="I126" i="1"/>
  <c r="I82" i="1"/>
  <c r="I91" i="1"/>
  <c r="I85" i="1"/>
  <c r="I94" i="1"/>
  <c r="G82" i="1"/>
  <c r="G93" i="1"/>
  <c r="G97" i="1"/>
  <c r="G139" i="1"/>
  <c r="I62" i="1"/>
  <c r="I128" i="1"/>
  <c r="I66" i="1"/>
  <c r="I74" i="1"/>
  <c r="I71" i="1"/>
  <c r="I22" i="1"/>
  <c r="G72" i="1"/>
  <c r="G69" i="1"/>
  <c r="I123" i="1"/>
  <c r="I124" i="1"/>
  <c r="I132" i="1"/>
  <c r="I88" i="1"/>
  <c r="I83" i="1"/>
  <c r="I92" i="1"/>
  <c r="I98" i="1"/>
  <c r="G91" i="1"/>
  <c r="G85" i="1"/>
  <c r="G94" i="1"/>
  <c r="G83" i="1"/>
  <c r="G90" i="1"/>
  <c r="G98" i="1"/>
  <c r="G64" i="1"/>
  <c r="I89" i="1"/>
  <c r="G128" i="1"/>
  <c r="I53" i="1"/>
  <c r="I72" i="1"/>
  <c r="I69" i="1"/>
  <c r="G54" i="1"/>
  <c r="G70" i="1"/>
  <c r="G67" i="1"/>
  <c r="G75" i="1"/>
  <c r="I130" i="1"/>
  <c r="I131" i="1"/>
  <c r="I86" i="1"/>
  <c r="I95" i="1"/>
  <c r="I90" i="1"/>
  <c r="I99" i="1"/>
  <c r="G86" i="1"/>
  <c r="G87" i="1"/>
  <c r="I136" i="1"/>
  <c r="G88" i="1"/>
  <c r="G65" i="1"/>
  <c r="G96" i="1"/>
  <c r="I70" i="1"/>
  <c r="I67" i="1"/>
  <c r="I75" i="1"/>
  <c r="G68" i="1"/>
  <c r="G76" i="1"/>
  <c r="G73" i="1"/>
  <c r="I127" i="1"/>
  <c r="I129" i="1"/>
  <c r="I84" i="1"/>
  <c r="I93" i="1"/>
  <c r="I87" i="1"/>
  <c r="I97" i="1"/>
  <c r="G84" i="1"/>
  <c r="G95" i="1"/>
  <c r="G92" i="1"/>
  <c r="H64" i="1" l="1"/>
  <c r="H139" i="1"/>
  <c r="H89" i="1"/>
  <c r="H88" i="1"/>
  <c r="H128" i="1"/>
  <c r="H96" i="1"/>
  <c r="H75" i="1"/>
  <c r="H73" i="1"/>
  <c r="H71" i="1"/>
  <c r="H69" i="1"/>
  <c r="H67" i="1"/>
  <c r="H76" i="1"/>
  <c r="H74" i="1"/>
  <c r="H72" i="1"/>
  <c r="H70" i="1"/>
  <c r="H68" i="1"/>
  <c r="H54" i="1"/>
  <c r="H22" i="1"/>
  <c r="H98" i="1"/>
  <c r="H97" i="1"/>
  <c r="H94" i="1"/>
  <c r="H92" i="1"/>
  <c r="H90" i="1"/>
  <c r="H87" i="1"/>
  <c r="H85" i="1"/>
  <c r="H83" i="1"/>
  <c r="H95" i="1"/>
  <c r="H93" i="1"/>
  <c r="H91" i="1"/>
  <c r="H86" i="1"/>
  <c r="H84" i="1"/>
  <c r="H82" i="1"/>
  <c r="J128" i="1"/>
  <c r="J71" i="1"/>
  <c r="J66" i="1"/>
  <c r="J72" i="1"/>
  <c r="J129" i="1"/>
  <c r="J131" i="1"/>
  <c r="J98" i="1"/>
  <c r="J83" i="1"/>
  <c r="J94" i="1"/>
  <c r="J91" i="1"/>
  <c r="I139" i="1"/>
  <c r="I134" i="1"/>
  <c r="G127" i="1"/>
  <c r="G119" i="1"/>
  <c r="G111" i="1"/>
  <c r="G103" i="1"/>
  <c r="I118" i="1"/>
  <c r="I110" i="1"/>
  <c r="I102" i="1"/>
  <c r="I81" i="1"/>
  <c r="G135" i="1"/>
  <c r="G129" i="1"/>
  <c r="G120" i="1"/>
  <c r="G112" i="1"/>
  <c r="G104" i="1"/>
  <c r="I119" i="1"/>
  <c r="I111" i="1"/>
  <c r="I103" i="1"/>
  <c r="G79" i="1"/>
  <c r="J88" i="1"/>
  <c r="J75" i="1"/>
  <c r="J70" i="1"/>
  <c r="J76" i="1"/>
  <c r="J132" i="1"/>
  <c r="J123" i="1"/>
  <c r="J125" i="1"/>
  <c r="J87" i="1"/>
  <c r="J99" i="1"/>
  <c r="J95" i="1"/>
  <c r="J84" i="1"/>
  <c r="I135" i="1"/>
  <c r="G130" i="1"/>
  <c r="G121" i="1"/>
  <c r="G113" i="1"/>
  <c r="I120" i="1"/>
  <c r="I104" i="1"/>
  <c r="G136" i="1"/>
  <c r="G131" i="1"/>
  <c r="G122" i="1"/>
  <c r="G106" i="1"/>
  <c r="I113" i="1"/>
  <c r="I105" i="1"/>
  <c r="J53" i="1"/>
  <c r="J74" i="1"/>
  <c r="J69" i="1"/>
  <c r="J22" i="1"/>
  <c r="J127" i="1"/>
  <c r="J130" i="1"/>
  <c r="J92" i="1"/>
  <c r="J89" i="1"/>
  <c r="J85" i="1"/>
  <c r="J82" i="1"/>
  <c r="I137" i="1"/>
  <c r="G132" i="1"/>
  <c r="G123" i="1"/>
  <c r="G115" i="1"/>
  <c r="G107" i="1"/>
  <c r="I122" i="1"/>
  <c r="I114" i="1"/>
  <c r="I106" i="1"/>
  <c r="G80" i="1"/>
  <c r="G137" i="1"/>
  <c r="G133" i="1"/>
  <c r="G124" i="1"/>
  <c r="G116" i="1"/>
  <c r="G108" i="1"/>
  <c r="G100" i="1"/>
  <c r="I115" i="1"/>
  <c r="I107" i="1"/>
  <c r="G99" i="1"/>
  <c r="I77" i="1"/>
  <c r="J96" i="1"/>
  <c r="J67" i="1"/>
  <c r="J73" i="1"/>
  <c r="J68" i="1"/>
  <c r="J124" i="1"/>
  <c r="J126" i="1"/>
  <c r="J97" i="1"/>
  <c r="J93" i="1"/>
  <c r="J90" i="1"/>
  <c r="J86" i="1"/>
  <c r="I138" i="1"/>
  <c r="I133" i="1"/>
  <c r="G125" i="1"/>
  <c r="G117" i="1"/>
  <c r="G109" i="1"/>
  <c r="G101" i="1"/>
  <c r="I116" i="1"/>
  <c r="I108" i="1"/>
  <c r="I100" i="1"/>
  <c r="I79" i="1"/>
  <c r="G134" i="1"/>
  <c r="G126" i="1"/>
  <c r="G118" i="1"/>
  <c r="G110" i="1"/>
  <c r="G102" i="1"/>
  <c r="I117" i="1"/>
  <c r="I109" i="1"/>
  <c r="I101" i="1"/>
  <c r="G77" i="1"/>
  <c r="I80" i="1"/>
  <c r="G105" i="1"/>
  <c r="I112" i="1"/>
  <c r="G78" i="1"/>
  <c r="G114" i="1"/>
  <c r="I121" i="1"/>
  <c r="G81" i="1"/>
  <c r="I78" i="1"/>
  <c r="H137" i="1" l="1"/>
  <c r="H138" i="1"/>
  <c r="H123" i="1"/>
  <c r="H124" i="1"/>
  <c r="H125" i="1"/>
  <c r="H126" i="1"/>
  <c r="H127" i="1"/>
  <c r="H129" i="1"/>
  <c r="H130" i="1"/>
  <c r="H131" i="1"/>
  <c r="H132" i="1"/>
  <c r="H133" i="1"/>
  <c r="H134" i="1"/>
  <c r="H135" i="1"/>
  <c r="H136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77" i="1"/>
  <c r="H78" i="1"/>
  <c r="H79" i="1"/>
  <c r="H80" i="1"/>
  <c r="H81" i="1"/>
  <c r="F59" i="1"/>
  <c r="F50" i="1"/>
  <c r="F51" i="1"/>
  <c r="F52" i="1"/>
  <c r="F53" i="1"/>
  <c r="F55" i="1"/>
  <c r="F56" i="1"/>
  <c r="F57" i="1"/>
  <c r="F58" i="1"/>
  <c r="F49" i="1"/>
  <c r="F48" i="1"/>
  <c r="F44" i="1"/>
  <c r="F45" i="1"/>
  <c r="F46" i="1"/>
  <c r="F47" i="1"/>
  <c r="F43" i="1"/>
  <c r="F40" i="1"/>
  <c r="F41" i="1"/>
  <c r="F42" i="1"/>
  <c r="F33" i="1"/>
  <c r="F34" i="1"/>
  <c r="F35" i="1"/>
  <c r="F36" i="1"/>
  <c r="F37" i="1"/>
  <c r="F38" i="1"/>
  <c r="F39" i="1"/>
  <c r="F32" i="1"/>
  <c r="F29" i="1"/>
  <c r="F30" i="1"/>
  <c r="F31" i="1"/>
  <c r="F28" i="1"/>
  <c r="F27" i="1"/>
  <c r="J139" i="1"/>
  <c r="I49" i="1"/>
  <c r="J133" i="1"/>
  <c r="J103" i="1"/>
  <c r="J111" i="1"/>
  <c r="J119" i="1"/>
  <c r="J81" i="1"/>
  <c r="I59" i="1"/>
  <c r="G58" i="1"/>
  <c r="G45" i="1"/>
  <c r="I33" i="1"/>
  <c r="G34" i="1"/>
  <c r="I29" i="1"/>
  <c r="G31" i="1"/>
  <c r="G59" i="1"/>
  <c r="G50" i="1"/>
  <c r="I43" i="1"/>
  <c r="G40" i="1"/>
  <c r="G28" i="1"/>
  <c r="J138" i="1"/>
  <c r="J106" i="1"/>
  <c r="J114" i="1"/>
  <c r="J78" i="1"/>
  <c r="G44" i="1"/>
  <c r="G39" i="1"/>
  <c r="I44" i="1"/>
  <c r="I56" i="1"/>
  <c r="J101" i="1"/>
  <c r="J109" i="1"/>
  <c r="J117" i="1"/>
  <c r="J79" i="1"/>
  <c r="I60" i="1"/>
  <c r="G56" i="1"/>
  <c r="G43" i="1"/>
  <c r="G41" i="1"/>
  <c r="I39" i="1"/>
  <c r="I27" i="1"/>
  <c r="G29" i="1"/>
  <c r="G63" i="1"/>
  <c r="G60" i="1"/>
  <c r="G49" i="1"/>
  <c r="G48" i="1"/>
  <c r="J136" i="1"/>
  <c r="J104" i="1"/>
  <c r="J112" i="1"/>
  <c r="J120" i="1"/>
  <c r="I41" i="1"/>
  <c r="G37" i="1"/>
  <c r="I58" i="1"/>
  <c r="I52" i="1"/>
  <c r="I54" i="1"/>
  <c r="J137" i="1"/>
  <c r="J107" i="1"/>
  <c r="J115" i="1"/>
  <c r="J77" i="1"/>
  <c r="I63" i="1"/>
  <c r="G53" i="1"/>
  <c r="I42" i="1"/>
  <c r="I48" i="1"/>
  <c r="I37" i="1"/>
  <c r="G38" i="1"/>
  <c r="G27" i="1"/>
  <c r="J80" i="1"/>
  <c r="G61" i="1"/>
  <c r="G55" i="1"/>
  <c r="I47" i="1"/>
  <c r="I28" i="1"/>
  <c r="J134" i="1"/>
  <c r="J102" i="1"/>
  <c r="J110" i="1"/>
  <c r="J118" i="1"/>
  <c r="G57" i="1"/>
  <c r="G42" i="1"/>
  <c r="G35" i="1"/>
  <c r="G30" i="1"/>
  <c r="I65" i="1"/>
  <c r="I46" i="1"/>
  <c r="I55" i="1"/>
  <c r="I51" i="1"/>
  <c r="J135" i="1"/>
  <c r="J105" i="1"/>
  <c r="J113" i="1"/>
  <c r="J121" i="1"/>
  <c r="G66" i="1"/>
  <c r="G51" i="1"/>
  <c r="I40" i="1"/>
  <c r="G47" i="1"/>
  <c r="I35" i="1"/>
  <c r="G36" i="1"/>
  <c r="I31" i="1"/>
  <c r="J122" i="1"/>
  <c r="G62" i="1"/>
  <c r="G52" i="1"/>
  <c r="I45" i="1"/>
  <c r="I38" i="1"/>
  <c r="G32" i="1"/>
  <c r="J100" i="1"/>
  <c r="J108" i="1"/>
  <c r="J116" i="1"/>
  <c r="I64" i="1"/>
  <c r="G46" i="1"/>
  <c r="G33" i="1"/>
  <c r="I61" i="1"/>
  <c r="I57" i="1"/>
  <c r="I30" i="1"/>
  <c r="I50" i="1"/>
  <c r="I34" i="1"/>
  <c r="I36" i="1"/>
  <c r="I32" i="1"/>
  <c r="H66" i="1" l="1"/>
  <c r="H63" i="1"/>
  <c r="H59" i="1"/>
  <c r="H60" i="1"/>
  <c r="H61" i="1"/>
  <c r="H62" i="1"/>
  <c r="H65" i="1"/>
  <c r="H58" i="1"/>
  <c r="H57" i="1"/>
  <c r="H56" i="1"/>
  <c r="H55" i="1"/>
  <c r="H53" i="1"/>
  <c r="H52" i="1"/>
  <c r="H51" i="1"/>
  <c r="H50" i="1"/>
  <c r="H49" i="1"/>
  <c r="H42" i="1"/>
  <c r="H47" i="1"/>
  <c r="H46" i="1"/>
  <c r="H45" i="1"/>
  <c r="H44" i="1"/>
  <c r="H43" i="1"/>
  <c r="H48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J51" i="1"/>
  <c r="J54" i="1"/>
  <c r="J64" i="1"/>
  <c r="J32" i="1"/>
  <c r="J37" i="1"/>
  <c r="J44" i="1"/>
  <c r="J43" i="1"/>
  <c r="J65" i="1"/>
  <c r="J34" i="1"/>
  <c r="J56" i="1"/>
  <c r="J50" i="1"/>
  <c r="J52" i="1"/>
  <c r="J63" i="1"/>
  <c r="J39" i="1"/>
  <c r="J46" i="1"/>
  <c r="J45" i="1"/>
  <c r="J62" i="1"/>
  <c r="J27" i="1"/>
  <c r="J47" i="1"/>
  <c r="J36" i="1"/>
  <c r="J38" i="1"/>
  <c r="J55" i="1"/>
  <c r="J58" i="1"/>
  <c r="J61" i="1"/>
  <c r="J28" i="1"/>
  <c r="J33" i="1"/>
  <c r="J40" i="1"/>
  <c r="J60" i="1"/>
  <c r="J29" i="1"/>
  <c r="J41" i="1"/>
  <c r="J57" i="1"/>
  <c r="J49" i="1"/>
  <c r="J59" i="1"/>
  <c r="J30" i="1"/>
  <c r="J35" i="1"/>
  <c r="J42" i="1"/>
  <c r="J48" i="1"/>
  <c r="J31" i="1"/>
  <c r="F23" i="1" l="1"/>
  <c r="F24" i="1"/>
  <c r="F21" i="1"/>
  <c r="E16" i="1"/>
  <c r="E17" i="1"/>
  <c r="E18" i="1"/>
  <c r="E19" i="1"/>
  <c r="E15" i="1"/>
  <c r="F8" i="1"/>
  <c r="F10" i="1"/>
  <c r="F12" i="1"/>
  <c r="F14" i="1"/>
  <c r="F7" i="1"/>
  <c r="F9" i="1"/>
  <c r="F11" i="1"/>
  <c r="F13" i="1"/>
  <c r="F26" i="1"/>
  <c r="F25" i="1"/>
  <c r="I11" i="1"/>
  <c r="I8" i="1"/>
  <c r="I25" i="1"/>
  <c r="G9" i="1"/>
  <c r="G21" i="1"/>
  <c r="I17" i="1"/>
  <c r="I14" i="1"/>
  <c r="G18" i="1"/>
  <c r="G24" i="1"/>
  <c r="G10" i="1"/>
  <c r="I7" i="1"/>
  <c r="I24" i="1"/>
  <c r="I20" i="1"/>
  <c r="G13" i="1"/>
  <c r="G12" i="1"/>
  <c r="I13" i="1"/>
  <c r="I10" i="1"/>
  <c r="G25" i="1"/>
  <c r="G16" i="1"/>
  <c r="I21" i="1"/>
  <c r="I19" i="1"/>
  <c r="I16" i="1"/>
  <c r="G17" i="1"/>
  <c r="G20" i="1"/>
  <c r="I9" i="1"/>
  <c r="I26" i="1"/>
  <c r="I23" i="1"/>
  <c r="G11" i="1"/>
  <c r="G8" i="1"/>
  <c r="G7" i="1"/>
  <c r="I15" i="1"/>
  <c r="I12" i="1"/>
  <c r="G23" i="1"/>
  <c r="G26" i="1"/>
  <c r="G14" i="1"/>
  <c r="I18" i="1"/>
  <c r="G15" i="1"/>
  <c r="G19" i="1"/>
  <c r="H10" i="1" l="1"/>
  <c r="H14" i="1"/>
  <c r="H19" i="1"/>
  <c r="H21" i="1"/>
  <c r="H8" i="1"/>
  <c r="H12" i="1"/>
  <c r="H16" i="1"/>
  <c r="H20" i="1"/>
  <c r="H24" i="1"/>
  <c r="H26" i="1"/>
  <c r="H7" i="1"/>
  <c r="H9" i="1"/>
  <c r="H11" i="1"/>
  <c r="H13" i="1"/>
  <c r="H15" i="1"/>
  <c r="H17" i="1"/>
  <c r="H18" i="1"/>
  <c r="H23" i="1"/>
  <c r="H25" i="1"/>
  <c r="J19" i="1"/>
  <c r="J25" i="1"/>
  <c r="J23" i="1"/>
  <c r="J18" i="1"/>
  <c r="J16" i="1"/>
  <c r="J21" i="1"/>
  <c r="J17" i="1"/>
  <c r="J24" i="1"/>
  <c r="J9" i="1"/>
  <c r="J26" i="1"/>
  <c r="J8" i="1"/>
  <c r="J12" i="1"/>
  <c r="J13" i="1"/>
  <c r="J11" i="1"/>
  <c r="J10" i="1"/>
  <c r="J20" i="1"/>
  <c r="J15" i="1"/>
  <c r="J14" i="1"/>
  <c r="J7" i="1"/>
</calcChain>
</file>

<file path=xl/sharedStrings.xml><?xml version="1.0" encoding="utf-8"?>
<sst xmlns="http://schemas.openxmlformats.org/spreadsheetml/2006/main" count="904" uniqueCount="167">
  <si>
    <t>Хлеб ржаной</t>
  </si>
  <si>
    <t>Хлеб пшен. из муки I сорта</t>
  </si>
  <si>
    <t>Сдобная выпечка</t>
  </si>
  <si>
    <t>Баранки</t>
  </si>
  <si>
    <t>Сушки</t>
  </si>
  <si>
    <t>Сухари пшеничные</t>
  </si>
  <si>
    <t>Сухари сливочные</t>
  </si>
  <si>
    <t>Продукт</t>
  </si>
  <si>
    <t>Белки</t>
  </si>
  <si>
    <t>Жиры</t>
  </si>
  <si>
    <t>Углеводы</t>
  </si>
  <si>
    <t>Хлеб и хлебобулочные изделия</t>
  </si>
  <si>
    <t>Молоко сухое цельное</t>
  </si>
  <si>
    <t>Молоко сгущеное</t>
  </si>
  <si>
    <t>Молоко сгущеное с сахаром</t>
  </si>
  <si>
    <t>Сыр российский</t>
  </si>
  <si>
    <t>Сыр голландский</t>
  </si>
  <si>
    <t>Сыр швейцарский</t>
  </si>
  <si>
    <t>Сыр пошехонский</t>
  </si>
  <si>
    <t>Сыр плавленный</t>
  </si>
  <si>
    <t>Молоко и молочные продукты</t>
  </si>
  <si>
    <t>Манная</t>
  </si>
  <si>
    <t>Овсяная</t>
  </si>
  <si>
    <t>Перловая</t>
  </si>
  <si>
    <t>Пшено</t>
  </si>
  <si>
    <t>Рисовая</t>
  </si>
  <si>
    <t>Пшеничная “Полтавская”</t>
  </si>
  <si>
    <t>Толокно</t>
  </si>
  <si>
    <t>Ячневая</t>
  </si>
  <si>
    <t>Геркулес</t>
  </si>
  <si>
    <t>Кукурузная</t>
  </si>
  <si>
    <t>Крупы</t>
  </si>
  <si>
    <t>Картофель</t>
  </si>
  <si>
    <t>Лук репчатый</t>
  </si>
  <si>
    <t>Морковь красная</t>
  </si>
  <si>
    <t>Огурцы грунтовые</t>
  </si>
  <si>
    <t>Огурцы парниковые</t>
  </si>
  <si>
    <t>Томаты (грунтовые)</t>
  </si>
  <si>
    <t>Томаты (парниковые)</t>
  </si>
  <si>
    <t>Чеснок</t>
  </si>
  <si>
    <t>Овощи</t>
  </si>
  <si>
    <t>Урюк</t>
  </si>
  <si>
    <t>Курага</t>
  </si>
  <si>
    <t>Изюм с косточкой</t>
  </si>
  <si>
    <t>Изюм кишмиш</t>
  </si>
  <si>
    <t>Вишня</t>
  </si>
  <si>
    <t>Груша</t>
  </si>
  <si>
    <t>Персики</t>
  </si>
  <si>
    <t>Чернослив</t>
  </si>
  <si>
    <t>Яблоки</t>
  </si>
  <si>
    <t>Сухофрукты</t>
  </si>
  <si>
    <t>Бобы</t>
  </si>
  <si>
    <t>Горох лущеный</t>
  </si>
  <si>
    <t>Горох цельный</t>
  </si>
  <si>
    <t>Соя</t>
  </si>
  <si>
    <t>Фасоль</t>
  </si>
  <si>
    <t>Чечевица</t>
  </si>
  <si>
    <t>Бобовые</t>
  </si>
  <si>
    <t>Варено-копченая Любительская</t>
  </si>
  <si>
    <t>Варено-копченая Сервелат</t>
  </si>
  <si>
    <t>Сырокопченая Любительская</t>
  </si>
  <si>
    <t>Сырокопченая Московская</t>
  </si>
  <si>
    <t>Колбаса и колбасные изделия</t>
  </si>
  <si>
    <t>Говядина тушеная</t>
  </si>
  <si>
    <t>Завтрак туриста (говядина)</t>
  </si>
  <si>
    <t>Завтрак туриста (свинина)</t>
  </si>
  <si>
    <t>Свинина тушеная</t>
  </si>
  <si>
    <t>Мясные и рыбные консервы</t>
  </si>
  <si>
    <t>Сайра</t>
  </si>
  <si>
    <t>Сельдь</t>
  </si>
  <si>
    <t>Фундук</t>
  </si>
  <si>
    <t>Миндаль</t>
  </si>
  <si>
    <t>Грецкий орех</t>
  </si>
  <si>
    <t>Арахис</t>
  </si>
  <si>
    <t>Семя подсолнечника</t>
  </si>
  <si>
    <t>Орехи</t>
  </si>
  <si>
    <t>Драже фруктовое</t>
  </si>
  <si>
    <t>Ирис</t>
  </si>
  <si>
    <t>Мармелад</t>
  </si>
  <si>
    <t>Карамель</t>
  </si>
  <si>
    <t>Конфеты, глаз-ые шоколадом</t>
  </si>
  <si>
    <t>Пастила</t>
  </si>
  <si>
    <t>Сахар</t>
  </si>
  <si>
    <t>Халва тахинная</t>
  </si>
  <si>
    <t>Халва подсолнечная</t>
  </si>
  <si>
    <t>Шоколад темный</t>
  </si>
  <si>
    <t>Шоколад молочный</t>
  </si>
  <si>
    <t>Вафли с фр-ми начинками</t>
  </si>
  <si>
    <t>Вафли с жировыми начинками</t>
  </si>
  <si>
    <t>Пряники</t>
  </si>
  <si>
    <t>Сладости</t>
  </si>
  <si>
    <t>Другое</t>
  </si>
  <si>
    <t>Майонез</t>
  </si>
  <si>
    <t>Раскладка</t>
  </si>
  <si>
    <t>Всего гр.</t>
  </si>
  <si>
    <t>Примечания</t>
  </si>
  <si>
    <t>Гречневая</t>
  </si>
  <si>
    <t>Печенье</t>
  </si>
  <si>
    <t>Щербет</t>
  </si>
  <si>
    <t>Чай</t>
  </si>
  <si>
    <t>Суп походный</t>
  </si>
  <si>
    <t>Макаронные изделия</t>
  </si>
  <si>
    <t>1 банка</t>
  </si>
  <si>
    <t>1 луковица</t>
  </si>
  <si>
    <t>День 2</t>
  </si>
  <si>
    <t>Каша</t>
  </si>
  <si>
    <t>Бутерброды</t>
  </si>
  <si>
    <t>Козинак подсолнечный</t>
  </si>
  <si>
    <t> 34,3</t>
  </si>
  <si>
    <t>Козинак арахисовый</t>
  </si>
  <si>
    <t>Какао</t>
  </si>
  <si>
    <t>Тип продукта</t>
  </si>
  <si>
    <t>Ккал на 100 гр</t>
  </si>
  <si>
    <t>Человек</t>
  </si>
  <si>
    <t>Дней</t>
  </si>
  <si>
    <t>Гр. на чел.</t>
  </si>
  <si>
    <t>Ккал/100 гр.</t>
  </si>
  <si>
    <t>Блюдо</t>
  </si>
  <si>
    <t>ВидЕды</t>
  </si>
  <si>
    <t>Грамм/упаковка</t>
  </si>
  <si>
    <t>Общий итог</t>
  </si>
  <si>
    <t>ПриёмПищи</t>
  </si>
  <si>
    <t>Приём пищи</t>
  </si>
  <si>
    <t>День</t>
  </si>
  <si>
    <t>Напитки</t>
  </si>
  <si>
    <t>Кофе</t>
  </si>
  <si>
    <t>Кисель</t>
  </si>
  <si>
    <t>Компот</t>
  </si>
  <si>
    <t>В карман</t>
  </si>
  <si>
    <t>День 1</t>
  </si>
  <si>
    <t>Ккал/чел</t>
  </si>
  <si>
    <t>Уп.</t>
  </si>
  <si>
    <t>Сумма</t>
  </si>
  <si>
    <t>Итог Цена</t>
  </si>
  <si>
    <t>Цена</t>
  </si>
  <si>
    <t>Итог Вес в гр.</t>
  </si>
  <si>
    <t>Вес в гр.</t>
  </si>
  <si>
    <t>Данные</t>
  </si>
  <si>
    <t>2 плитки</t>
  </si>
  <si>
    <t>Цена/ед.</t>
  </si>
  <si>
    <t>Названия строк</t>
  </si>
  <si>
    <t>Сумма по полю Всего гр.</t>
  </si>
  <si>
    <t>Сумма по полю Гр. на чел.</t>
  </si>
  <si>
    <t>1. Завтрак</t>
  </si>
  <si>
    <t>2. Малый перекус 1</t>
  </si>
  <si>
    <t>3. Большой перекус</t>
  </si>
  <si>
    <t>4. Малый перекус 2</t>
  </si>
  <si>
    <t>5. Ужин</t>
  </si>
  <si>
    <t>2 банки</t>
  </si>
  <si>
    <t>День 3</t>
  </si>
  <si>
    <t>Финики</t>
  </si>
  <si>
    <t>Сушеные овощи</t>
  </si>
  <si>
    <t>Макароны с  тушенкой</t>
  </si>
  <si>
    <t>День 4</t>
  </si>
  <si>
    <t>5 злаков</t>
  </si>
  <si>
    <t>День 5</t>
  </si>
  <si>
    <t>День 6</t>
  </si>
  <si>
    <t>Фрукты</t>
  </si>
  <si>
    <t>Лимон</t>
  </si>
  <si>
    <t>1 шт.</t>
  </si>
  <si>
    <t>1 уп.</t>
  </si>
  <si>
    <t>2 шт.</t>
  </si>
  <si>
    <t>Значения</t>
  </si>
  <si>
    <t>Майонез ?</t>
  </si>
  <si>
    <t>Соль</t>
  </si>
  <si>
    <t>Специи</t>
  </si>
  <si>
    <t>Зелень сухая (петрушка, орегано, базилик)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</si>
</sst>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7" x14ac:knownFonts="1">
    <font>
      <sz val="10"/>
      <name val="Arial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8"/>
      <color indexed="60"/>
      <name val="Arial"/>
      <family val="2"/>
      <charset val="204"/>
    </font>
    <font>
      <b/>
      <sz val="8"/>
      <color indexed="60"/>
      <name val="Arial"/>
      <family val="2"/>
      <charset val="204"/>
    </font>
    <font>
      <i/>
      <sz val="8"/>
      <color indexed="60"/>
      <name val="Arial"/>
      <family val="2"/>
      <charset val="204"/>
    </font>
    <font>
      <b/>
      <sz val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8"/>
      <name val="Arial"/>
    </font>
    <font>
      <sz val="8"/>
      <color theme="1"/>
      <name val="Arial"/>
      <family val="2"/>
      <charset val="204"/>
    </font>
    <font>
      <b/>
      <sz val="8"/>
      <color rgb="FFC00000"/>
      <name val="Arial"/>
    </font>
    <font>
      <i/>
      <sz val="8"/>
      <color rgb="FFC00000"/>
      <name val="Arial"/>
    </font>
    <font>
      <sz val="8"/>
      <color rgb="FFC00000"/>
      <name val="Arial"/>
    </font>
    <font>
      <b/>
      <sz val="8"/>
      <color rgb="FFC00000"/>
      <name val="Arial"/>
      <family val="2"/>
      <charset val="204"/>
    </font>
    <font>
      <sz val="8"/>
      <color rgb="FFC00000"/>
      <name val="Arial"/>
      <family val="2"/>
      <charset val="204"/>
    </font>
    <font>
      <i/>
      <sz val="8"/>
      <color rgb="FFC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3" fillId="0" borderId="0" xfId="0" applyFont="1"/>
    <xf numFmtId="2" fontId="3" fillId="0" borderId="0" xfId="0" applyNumberFormat="1" applyFont="1"/>
    <xf numFmtId="0" fontId="4" fillId="0" borderId="0" xfId="0" applyNumberFormat="1" applyFont="1"/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Border="1"/>
    <xf numFmtId="2" fontId="6" fillId="0" borderId="0" xfId="0" applyNumberFormat="1" applyFont="1"/>
    <xf numFmtId="2" fontId="6" fillId="0" borderId="0" xfId="0" applyNumberFormat="1" applyFont="1" applyBorder="1"/>
    <xf numFmtId="0" fontId="2" fillId="0" borderId="9" xfId="0" applyFont="1" applyBorder="1"/>
    <xf numFmtId="0" fontId="8" fillId="0" borderId="10" xfId="0" applyFont="1" applyBorder="1" applyAlignment="1">
      <alignment horizontal="center"/>
    </xf>
    <xf numFmtId="0" fontId="2" fillId="0" borderId="11" xfId="0" applyFont="1" applyBorder="1"/>
    <xf numFmtId="0" fontId="8" fillId="0" borderId="12" xfId="0" applyFont="1" applyBorder="1" applyAlignment="1">
      <alignment horizontal="center"/>
    </xf>
    <xf numFmtId="0" fontId="0" fillId="0" borderId="1" xfId="0" applyNumberFormat="1" applyBorder="1"/>
    <xf numFmtId="0" fontId="0" fillId="0" borderId="8" xfId="0" applyNumberFormat="1" applyBorder="1"/>
    <xf numFmtId="0" fontId="0" fillId="0" borderId="13" xfId="0" applyBorder="1"/>
    <xf numFmtId="44" fontId="0" fillId="0" borderId="6" xfId="0" applyNumberFormat="1" applyBorder="1"/>
    <xf numFmtId="44" fontId="0" fillId="0" borderId="14" xfId="0" applyNumberFormat="1" applyBorder="1"/>
    <xf numFmtId="44" fontId="0" fillId="0" borderId="0" xfId="0" applyNumberFormat="1"/>
    <xf numFmtId="44" fontId="0" fillId="0" borderId="2" xfId="0" applyNumberFormat="1" applyBorder="1"/>
    <xf numFmtId="44" fontId="0" fillId="0" borderId="5" xfId="0" applyNumberFormat="1" applyBorder="1"/>
    <xf numFmtId="44" fontId="0" fillId="0" borderId="15" xfId="0" applyNumberFormat="1" applyBorder="1"/>
    <xf numFmtId="44" fontId="0" fillId="0" borderId="2" xfId="0" pivotButton="1" applyNumberFormat="1" applyBorder="1"/>
    <xf numFmtId="44" fontId="0" fillId="0" borderId="1" xfId="0" applyNumberFormat="1" applyBorder="1"/>
    <xf numFmtId="0" fontId="0" fillId="0" borderId="7" xfId="0" applyNumberFormat="1" applyBorder="1"/>
    <xf numFmtId="44" fontId="0" fillId="0" borderId="16" xfId="0" applyNumberFormat="1" applyBorder="1"/>
    <xf numFmtId="2" fontId="3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0" fillId="0" borderId="18" xfId="0" applyFont="1" applyBorder="1"/>
    <xf numFmtId="2" fontId="10" fillId="0" borderId="18" xfId="0" applyNumberFormat="1" applyFont="1" applyBorder="1"/>
    <xf numFmtId="2" fontId="5" fillId="0" borderId="18" xfId="0" applyNumberFormat="1" applyFont="1" applyBorder="1"/>
    <xf numFmtId="0" fontId="4" fillId="0" borderId="18" xfId="0" applyNumberFormat="1" applyFont="1" applyBorder="1"/>
    <xf numFmtId="2" fontId="6" fillId="0" borderId="18" xfId="0" applyNumberFormat="1" applyFont="1" applyBorder="1"/>
    <xf numFmtId="0" fontId="10" fillId="0" borderId="18" xfId="0" applyNumberFormat="1" applyFont="1" applyBorder="1"/>
    <xf numFmtId="44" fontId="10" fillId="0" borderId="18" xfId="0" applyNumberFormat="1" applyFont="1" applyBorder="1"/>
    <xf numFmtId="0" fontId="10" fillId="0" borderId="19" xfId="0" applyFont="1" applyBorder="1"/>
    <xf numFmtId="0" fontId="10" fillId="2" borderId="18" xfId="0" applyFont="1" applyFill="1" applyBorder="1"/>
    <xf numFmtId="2" fontId="10" fillId="2" borderId="18" xfId="0" applyNumberFormat="1" applyFont="1" applyFill="1" applyBorder="1"/>
    <xf numFmtId="2" fontId="5" fillId="2" borderId="18" xfId="0" applyNumberFormat="1" applyFont="1" applyFill="1" applyBorder="1"/>
    <xf numFmtId="0" fontId="4" fillId="2" borderId="18" xfId="0" applyNumberFormat="1" applyFont="1" applyFill="1" applyBorder="1"/>
    <xf numFmtId="2" fontId="6" fillId="2" borderId="18" xfId="0" applyNumberFormat="1" applyFont="1" applyFill="1" applyBorder="1"/>
    <xf numFmtId="0" fontId="10" fillId="2" borderId="18" xfId="0" applyNumberFormat="1" applyFont="1" applyFill="1" applyBorder="1"/>
    <xf numFmtId="44" fontId="10" fillId="2" borderId="18" xfId="0" applyNumberFormat="1" applyFont="1" applyFill="1" applyBorder="1"/>
    <xf numFmtId="0" fontId="10" fillId="2" borderId="19" xfId="0" applyFont="1" applyFill="1" applyBorder="1"/>
    <xf numFmtId="0" fontId="3" fillId="3" borderId="0" xfId="0" applyFont="1" applyFill="1"/>
    <xf numFmtId="0" fontId="3" fillId="4" borderId="0" xfId="0" applyFont="1" applyFill="1"/>
    <xf numFmtId="0" fontId="10" fillId="4" borderId="17" xfId="0" applyFont="1" applyFill="1" applyBorder="1"/>
    <xf numFmtId="0" fontId="9" fillId="0" borderId="0" xfId="0" applyFont="1"/>
    <xf numFmtId="0" fontId="9" fillId="4" borderId="0" xfId="0" applyFont="1" applyFill="1"/>
    <xf numFmtId="2" fontId="11" fillId="0" borderId="0" xfId="0" applyNumberFormat="1" applyFont="1"/>
    <xf numFmtId="2" fontId="12" fillId="0" borderId="0" xfId="0" applyNumberFormat="1" applyFont="1"/>
    <xf numFmtId="2" fontId="9" fillId="0" borderId="0" xfId="0" applyNumberFormat="1" applyFont="1"/>
    <xf numFmtId="0" fontId="13" fillId="0" borderId="0" xfId="0" applyNumberFormat="1" applyFont="1"/>
    <xf numFmtId="0" fontId="9" fillId="0" borderId="0" xfId="0" applyNumberFormat="1" applyFont="1"/>
    <xf numFmtId="44" fontId="9" fillId="0" borderId="0" xfId="0" applyNumberFormat="1" applyFont="1"/>
    <xf numFmtId="44" fontId="3" fillId="3" borderId="0" xfId="0" applyNumberFormat="1" applyFont="1" applyFill="1"/>
    <xf numFmtId="0" fontId="10" fillId="6" borderId="17" xfId="0" applyFont="1" applyFill="1" applyBorder="1"/>
    <xf numFmtId="0" fontId="3" fillId="3" borderId="0" xfId="0" applyFont="1" applyFill="1" applyBorder="1"/>
    <xf numFmtId="0" fontId="10" fillId="3" borderId="18" xfId="0" applyFont="1" applyFill="1" applyBorder="1"/>
    <xf numFmtId="0" fontId="15" fillId="2" borderId="18" xfId="0" applyNumberFormat="1" applyFont="1" applyFill="1" applyBorder="1"/>
    <xf numFmtId="2" fontId="16" fillId="2" borderId="18" xfId="0" applyNumberFormat="1" applyFont="1" applyFill="1" applyBorder="1"/>
    <xf numFmtId="0" fontId="10" fillId="7" borderId="17" xfId="0" applyFont="1" applyFill="1" applyBorder="1"/>
    <xf numFmtId="0" fontId="3" fillId="7" borderId="0" xfId="0" applyFont="1" applyFill="1"/>
    <xf numFmtId="0" fontId="9" fillId="7" borderId="0" xfId="0" applyFont="1" applyFill="1"/>
    <xf numFmtId="0" fontId="10" fillId="8" borderId="17" xfId="0" applyFont="1" applyFill="1" applyBorder="1"/>
    <xf numFmtId="0" fontId="3" fillId="5" borderId="0" xfId="0" applyFont="1" applyFill="1"/>
    <xf numFmtId="2" fontId="5" fillId="3" borderId="18" xfId="0" applyNumberFormat="1" applyFont="1" applyFill="1" applyBorder="1"/>
    <xf numFmtId="0" fontId="3" fillId="9" borderId="0" xfId="0" applyFont="1" applyFill="1"/>
    <xf numFmtId="0" fontId="15" fillId="0" borderId="0" xfId="0" applyNumberFormat="1" applyFont="1" applyBorder="1"/>
    <xf numFmtId="2" fontId="16" fillId="0" borderId="0" xfId="0" applyNumberFormat="1" applyFont="1" applyBorder="1"/>
    <xf numFmtId="2" fontId="14" fillId="10" borderId="18" xfId="0" applyNumberFormat="1" applyFont="1" applyFill="1" applyBorder="1"/>
    <xf numFmtId="2" fontId="6" fillId="0" borderId="18" xfId="0" applyNumberFormat="1" applyFont="1" applyFill="1" applyBorder="1"/>
    <xf numFmtId="44" fontId="10" fillId="0" borderId="18" xfId="0" applyNumberFormat="1" applyFont="1" applyFill="1" applyBorder="1"/>
    <xf numFmtId="0" fontId="0" fillId="0" borderId="5" xfId="0" applyNumberFormat="1" applyBorder="1"/>
    <xf numFmtId="0" fontId="0" fillId="0" borderId="15" xfId="0" applyNumberFormat="1" applyBorder="1"/>
    <xf numFmtId="0" fontId="7" fillId="0" borderId="0" xfId="0" applyFont="1" applyAlignment="1">
      <alignment horizontal="center"/>
    </xf>
    <xf numFmtId="0" fontId="0" fillId="3" borderId="0" xfId="0" applyFill="1" applyBorder="1"/>
  </cellXfs>
  <cellStyles count="1">
    <cellStyle name="Обычный" xfId="0" builtinId="0"/>
  </cellStyles>
  <dxfs count="41"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4" formatCode="_-* #,##0.00&quot;р.&quot;_-;\-* #,##0.00&quot;р.&quot;_-;_-* &quot;-&quot;??&quot;р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4" formatCode="_-* #,##0.00&quot;р.&quot;_-;\-* #,##0.00&quot;р.&quot;_-;_-* &quot;-&quot;??&quot;р.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</dxf>
    <dxf>
      <font>
        <i/>
        <strike val="0"/>
        <outline val="0"/>
        <shadow val="0"/>
        <u val="none"/>
        <vertAlign val="baseline"/>
        <sz val="8"/>
        <color rgb="FFC00000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8"/>
        <color rgb="FFC00000"/>
        <name val="Arial"/>
        <scheme val="none"/>
      </font>
      <numFmt numFmtId="0" formatCode="General"/>
    </dxf>
    <dxf>
      <numFmt numFmtId="2" formatCode="0.00"/>
    </dxf>
    <dxf>
      <font>
        <b/>
        <strike val="0"/>
        <outline val="0"/>
        <shadow val="0"/>
        <u val="none"/>
        <vertAlign val="baseline"/>
        <sz val="8"/>
        <color rgb="FFC00000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8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8"/>
        <name val="Arial"/>
        <scheme val="none"/>
      </font>
    </dxf>
    <dxf>
      <font>
        <strike val="0"/>
        <outline val="0"/>
        <shadow val="0"/>
        <u val="none"/>
        <vertAlign val="baseline"/>
        <sz val="8"/>
        <name val="Arial"/>
        <scheme val="none"/>
      </font>
    </dxf>
    <dxf>
      <font>
        <strike val="0"/>
        <outline val="0"/>
        <shadow val="0"/>
        <u val="none"/>
        <vertAlign val="baseline"/>
        <sz val="8"/>
        <name val="Arial"/>
        <scheme val="none"/>
      </font>
    </dxf>
    <dxf>
      <font>
        <strike val="0"/>
        <outline val="0"/>
        <shadow val="0"/>
        <u val="none"/>
        <vertAlign val="baseline"/>
        <sz val="8"/>
        <name val="Arial"/>
        <scheme val="none"/>
      </font>
    </dxf>
    <dxf>
      <font>
        <strike val="0"/>
        <outline val="0"/>
        <shadow val="0"/>
        <u val="none"/>
        <vertAlign val="baseline"/>
        <sz val="8"/>
        <name val="Arial"/>
        <scheme val="none"/>
      </font>
    </dxf>
    <dxf>
      <font>
        <strike val="0"/>
        <outline val="0"/>
        <shadow val="0"/>
        <u val="none"/>
        <vertAlign val="baseline"/>
        <sz val="8"/>
        <name val="Arial"/>
        <scheme val="none"/>
      </font>
    </dxf>
    <dxf>
      <font>
        <strike val="0"/>
        <outline val="0"/>
        <shadow val="0"/>
        <u val="none"/>
        <vertAlign val="baseline"/>
        <sz val="8"/>
        <name val="Arial"/>
        <scheme val="none"/>
      </font>
    </dxf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  <dxf>
      <numFmt numFmtId="34" formatCode="_-* #,##0.00&quot;р.&quot;_-;\-* #,##0.00&quot;р.&quot;_-;_-* &quot;-&quot;??&quot;р.&quot;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Газобетон" refreshedDate="41027.661963888888" createdVersion="3" refreshedVersion="4" minRefreshableVersion="3" recordCount="133">
  <cacheSource type="worksheet">
    <worksheetSource ref="A6:K139" sheet="Раскладка"/>
  </cacheSource>
  <cacheFields count="11">
    <cacheField name="День" numFmtId="0">
      <sharedItems count="6">
        <s v="День 1"/>
        <s v="День 2"/>
        <s v="День 3"/>
        <s v="День 4"/>
        <s v="День 5"/>
        <s v="День 6"/>
      </sharedItems>
    </cacheField>
    <cacheField name="Приём пищи" numFmtId="0">
      <sharedItems count="5">
        <s v="1. Завтрак"/>
        <s v="2. Малый перекус 1"/>
        <s v="3. Большой перекус"/>
        <s v="4. Малый перекус 2"/>
        <s v="5. Ужин"/>
      </sharedItems>
    </cacheField>
    <cacheField name="Блюдо" numFmtId="0">
      <sharedItems containsBlank="1"/>
    </cacheField>
    <cacheField name="Продукт" numFmtId="0">
      <sharedItems count="39">
        <s v="Карамель"/>
        <s v="Козинак подсолнечный"/>
        <s v="Хлеб пшен. из муки I сорта"/>
        <s v="Сырокопченая Московская"/>
        <s v="Сыр голландский"/>
        <s v="Курага"/>
        <s v="Чернослив"/>
        <s v="Чай"/>
        <s v="Шоколад молочный"/>
        <s v="Макаронные изделия"/>
        <s v="Картофель"/>
        <s v="Лук репчатый"/>
        <s v="Говядина тушеная"/>
        <s v="Хлеб ржаной"/>
        <s v="Лимон"/>
        <s v="Сахар"/>
        <s v="Конфеты, глаз-ые шоколадом"/>
        <s v="Рисовая"/>
        <s v="Молоко сухое цельное"/>
        <s v="Изюм кишмиш"/>
        <s v="Печенье"/>
        <s v="Халва подсолнечная"/>
        <s v="Вафли с фр-ми начинками"/>
        <s v="Фундук"/>
        <s v="Сушки"/>
        <s v="Какао"/>
        <s v="Молоко сгущеное"/>
        <s v="Овсяная"/>
        <s v="Сухари пшеничные"/>
        <s v="Козинак арахисовый"/>
        <s v="Финики"/>
        <s v="Грецкий орех"/>
        <s v="Шоколад темный"/>
        <s v="Чечевица"/>
        <s v="Сушеные овощи"/>
        <s v="Мармелад"/>
        <s v="5 злаков"/>
        <s v="Арахис"/>
        <s v="Гречневая"/>
      </sharedItems>
    </cacheField>
    <cacheField name="Гр. на чел." numFmtId="2">
      <sharedItems containsSemiMixedTypes="0" containsString="0" containsNumber="1" minValue="5" maxValue="100"/>
    </cacheField>
    <cacheField name="Всего гр." numFmtId="2">
      <sharedItems containsSemiMixedTypes="0" containsString="0" containsNumber="1" minValue="40" maxValue="800"/>
    </cacheField>
    <cacheField name="Ккал/100 гр." numFmtId="0">
      <sharedItems containsSemiMixedTypes="0" containsString="0" containsNumber="1" minValue="0" maxValue="704"/>
    </cacheField>
    <cacheField name="Ккал/чел" numFmtId="2">
      <sharedItems containsSemiMixedTypes="0" containsString="0" containsNumber="1" minValue="0" maxValue="337"/>
    </cacheField>
    <cacheField name="Уп." numFmtId="0">
      <sharedItems containsMixedTypes="1" containsNumber="1" minValue="0.1" maxValue="2"/>
    </cacheField>
    <cacheField name="Сумма" numFmtId="44">
      <sharedItems containsMixedTypes="1" containsNumber="1" containsInteger="1" minValue="5" maxValue="240"/>
    </cacheField>
    <cacheField name="Примечания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3">
  <r>
    <x v="0"/>
    <x v="0"/>
    <s v="В карман"/>
    <x v="0"/>
    <n v="18"/>
    <n v="144"/>
    <n v="296"/>
    <n v="53.28"/>
    <s v="Нет данных"/>
    <s v="Нет в справочнике"/>
    <m/>
  </r>
  <r>
    <x v="0"/>
    <x v="1"/>
    <m/>
    <x v="1"/>
    <n v="50"/>
    <n v="400"/>
    <n v="577.6"/>
    <n v="288.8"/>
    <s v="Нет данных"/>
    <s v="Нет в справочнике"/>
    <m/>
  </r>
  <r>
    <x v="0"/>
    <x v="2"/>
    <s v="Бутерброды"/>
    <x v="2"/>
    <n v="40"/>
    <n v="320"/>
    <n v="254"/>
    <n v="101.6"/>
    <s v="Нет данных"/>
    <s v="Нет в справочнике"/>
    <m/>
  </r>
  <r>
    <x v="0"/>
    <x v="2"/>
    <m/>
    <x v="3"/>
    <n v="30"/>
    <n v="240"/>
    <n v="473"/>
    <n v="141.9"/>
    <s v="Нет данных"/>
    <s v="Нет в справочнике"/>
    <m/>
  </r>
  <r>
    <x v="0"/>
    <x v="2"/>
    <m/>
    <x v="4"/>
    <n v="25"/>
    <n v="200"/>
    <n v="361"/>
    <n v="90.25"/>
    <s v="Нет данных"/>
    <s v="Нет в справочнике"/>
    <m/>
  </r>
  <r>
    <x v="0"/>
    <x v="2"/>
    <s v="Сухофрукты"/>
    <x v="5"/>
    <n v="25"/>
    <n v="200"/>
    <n v="272"/>
    <n v="68"/>
    <s v="Нет данных"/>
    <s v="Нет в справочнике"/>
    <m/>
  </r>
  <r>
    <x v="0"/>
    <x v="2"/>
    <m/>
    <x v="6"/>
    <n v="25"/>
    <n v="200"/>
    <n v="264"/>
    <n v="66"/>
    <s v="Нет данных"/>
    <s v="Нет в справочнике"/>
    <m/>
  </r>
  <r>
    <x v="0"/>
    <x v="2"/>
    <m/>
    <x v="7"/>
    <n v="5"/>
    <n v="40"/>
    <n v="0"/>
    <n v="0"/>
    <s v="Нет данных"/>
    <s v="Нет в справочнике"/>
    <m/>
  </r>
  <r>
    <x v="0"/>
    <x v="3"/>
    <m/>
    <x v="8"/>
    <n v="25"/>
    <n v="200"/>
    <n v="547"/>
    <n v="136.75"/>
    <s v="Нет данных"/>
    <s v="Нет в справочнике"/>
    <s v="2 плитки"/>
  </r>
  <r>
    <x v="0"/>
    <x v="4"/>
    <s v="Суп походный"/>
    <x v="9"/>
    <n v="37.5"/>
    <n v="300"/>
    <n v="337"/>
    <n v="126.375"/>
    <s v="Нет данных"/>
    <s v="Нет в справочнике"/>
    <m/>
  </r>
  <r>
    <x v="0"/>
    <x v="4"/>
    <m/>
    <x v="10"/>
    <n v="18.8"/>
    <n v="150"/>
    <n v="83"/>
    <n v="15.604000000000001"/>
    <s v="Нет данных"/>
    <s v="Нет в справочнике"/>
    <s v="2 шт."/>
  </r>
  <r>
    <x v="0"/>
    <x v="4"/>
    <m/>
    <x v="11"/>
    <n v="10"/>
    <n v="80"/>
    <n v="43"/>
    <n v="4.3"/>
    <s v="Нет данных"/>
    <s v="Нет в справочнике"/>
    <s v="1 луковица"/>
  </r>
  <r>
    <x v="0"/>
    <x v="4"/>
    <m/>
    <x v="12"/>
    <n v="40.700000000000003"/>
    <n v="325"/>
    <n v="232"/>
    <n v="94.424000000000021"/>
    <n v="1"/>
    <n v="120"/>
    <s v="1 банка"/>
  </r>
  <r>
    <x v="0"/>
    <x v="4"/>
    <m/>
    <x v="13"/>
    <n v="40"/>
    <n v="280"/>
    <n v="214"/>
    <n v="85.6"/>
    <s v="Нет данных"/>
    <s v="Нет в справочнике"/>
    <m/>
  </r>
  <r>
    <x v="0"/>
    <x v="4"/>
    <m/>
    <x v="7"/>
    <n v="5"/>
    <n v="40"/>
    <n v="0"/>
    <n v="0"/>
    <s v="Нет данных"/>
    <s v="Нет в справочнике"/>
    <m/>
  </r>
  <r>
    <x v="0"/>
    <x v="4"/>
    <m/>
    <x v="14"/>
    <n v="16.3"/>
    <n v="130"/>
    <n v="16"/>
    <n v="2.6080000000000001"/>
    <s v="Нет данных"/>
    <s v="Нет в справочнике"/>
    <s v="1 шт."/>
  </r>
  <r>
    <x v="0"/>
    <x v="4"/>
    <m/>
    <x v="15"/>
    <n v="15"/>
    <n v="120"/>
    <n v="440"/>
    <n v="66"/>
    <s v="Нет данных"/>
    <s v="Нет в справочнике"/>
    <m/>
  </r>
  <r>
    <x v="0"/>
    <x v="4"/>
    <m/>
    <x v="16"/>
    <n v="40"/>
    <n v="320"/>
    <n v="396"/>
    <n v="158.4"/>
    <s v="Нет данных"/>
    <s v="Нет в справочнике"/>
    <m/>
  </r>
  <r>
    <x v="1"/>
    <x v="0"/>
    <s v="Каша"/>
    <x v="17"/>
    <n v="70"/>
    <n v="560"/>
    <n v="323"/>
    <n v="226.1"/>
    <n v="0.6"/>
    <n v="30"/>
    <m/>
  </r>
  <r>
    <x v="1"/>
    <x v="0"/>
    <m/>
    <x v="18"/>
    <n v="10"/>
    <n v="80"/>
    <n v="475"/>
    <n v="47.5"/>
    <s v="Нет данных"/>
    <s v="Нет в справочнике"/>
    <s v="2 банки"/>
  </r>
  <r>
    <x v="1"/>
    <x v="0"/>
    <m/>
    <x v="19"/>
    <n v="15"/>
    <n v="120"/>
    <n v="279"/>
    <n v="41.85"/>
    <s v="Нет данных"/>
    <s v="Нет в справочнике"/>
    <m/>
  </r>
  <r>
    <x v="1"/>
    <x v="0"/>
    <m/>
    <x v="2"/>
    <n v="40"/>
    <n v="320"/>
    <n v="254"/>
    <n v="101.6"/>
    <s v="Нет данных"/>
    <s v="Нет в справочнике"/>
    <m/>
  </r>
  <r>
    <x v="1"/>
    <x v="0"/>
    <m/>
    <x v="7"/>
    <n v="5"/>
    <n v="40"/>
    <n v="0"/>
    <n v="0"/>
    <s v="Нет данных"/>
    <s v="Нет в справочнике"/>
    <m/>
  </r>
  <r>
    <x v="1"/>
    <x v="0"/>
    <m/>
    <x v="15"/>
    <n v="15"/>
    <n v="120"/>
    <n v="440"/>
    <n v="66"/>
    <s v="Нет данных"/>
    <s v="Нет в справочнике"/>
    <m/>
  </r>
  <r>
    <x v="1"/>
    <x v="0"/>
    <m/>
    <x v="20"/>
    <n v="30"/>
    <n v="240"/>
    <n v="430"/>
    <n v="129"/>
    <s v="Нет данных"/>
    <s v="Нет в справочнике"/>
    <m/>
  </r>
  <r>
    <x v="1"/>
    <x v="0"/>
    <s v="В карман"/>
    <x v="0"/>
    <n v="18"/>
    <n v="144"/>
    <n v="296"/>
    <n v="53.28"/>
    <s v="Нет данных"/>
    <s v="Нет в справочнике"/>
    <m/>
  </r>
  <r>
    <x v="1"/>
    <x v="1"/>
    <m/>
    <x v="21"/>
    <n v="40"/>
    <n v="320"/>
    <n v="516"/>
    <n v="206.4"/>
    <s v="Нет данных"/>
    <s v="Нет в справочнике"/>
    <m/>
  </r>
  <r>
    <x v="1"/>
    <x v="2"/>
    <s v="Бутерброды"/>
    <x v="2"/>
    <n v="40"/>
    <n v="320"/>
    <n v="254"/>
    <n v="101.6"/>
    <s v="Нет данных"/>
    <s v="Нет в справочнике"/>
    <m/>
  </r>
  <r>
    <x v="1"/>
    <x v="2"/>
    <m/>
    <x v="3"/>
    <n v="30"/>
    <n v="240"/>
    <n v="473"/>
    <n v="141.9"/>
    <s v="Нет данных"/>
    <s v="Нет в справочнике"/>
    <m/>
  </r>
  <r>
    <x v="1"/>
    <x v="2"/>
    <m/>
    <x v="4"/>
    <n v="25"/>
    <n v="200"/>
    <n v="361"/>
    <n v="90.25"/>
    <s v="Нет данных"/>
    <s v="Нет в справочнике"/>
    <m/>
  </r>
  <r>
    <x v="1"/>
    <x v="2"/>
    <m/>
    <x v="22"/>
    <n v="30"/>
    <n v="240"/>
    <n v="342"/>
    <n v="102.6"/>
    <s v="Нет данных"/>
    <s v="Нет в справочнике"/>
    <m/>
  </r>
  <r>
    <x v="1"/>
    <x v="2"/>
    <m/>
    <x v="7"/>
    <n v="5"/>
    <n v="40"/>
    <n v="0"/>
    <n v="0"/>
    <s v="Нет данных"/>
    <s v="Нет в справочнике"/>
    <m/>
  </r>
  <r>
    <x v="1"/>
    <x v="3"/>
    <s v="Сухофрукты"/>
    <x v="5"/>
    <n v="20"/>
    <n v="160"/>
    <n v="272"/>
    <n v="54.4"/>
    <s v="Нет данных"/>
    <s v="Нет в справочнике"/>
    <m/>
  </r>
  <r>
    <x v="1"/>
    <x v="3"/>
    <m/>
    <x v="6"/>
    <n v="20"/>
    <n v="160"/>
    <n v="264"/>
    <n v="52.8"/>
    <s v="Нет данных"/>
    <s v="Нет в справочнике"/>
    <m/>
  </r>
  <r>
    <x v="1"/>
    <x v="3"/>
    <m/>
    <x v="23"/>
    <n v="20"/>
    <n v="160"/>
    <n v="704"/>
    <n v="140.80000000000001"/>
    <s v="Нет данных"/>
    <s v="Нет в справочнике"/>
    <m/>
  </r>
  <r>
    <x v="1"/>
    <x v="4"/>
    <s v="Макароны с  тушенкой"/>
    <x v="9"/>
    <n v="100"/>
    <n v="800"/>
    <n v="337"/>
    <n v="337"/>
    <s v="Нет данных"/>
    <s v="Нет в справочнике"/>
    <m/>
  </r>
  <r>
    <x v="1"/>
    <x v="4"/>
    <m/>
    <x v="12"/>
    <n v="81.25"/>
    <n v="650"/>
    <n v="232"/>
    <n v="188.5"/>
    <n v="2"/>
    <n v="240"/>
    <m/>
  </r>
  <r>
    <x v="1"/>
    <x v="4"/>
    <m/>
    <x v="13"/>
    <n v="40"/>
    <n v="320"/>
    <n v="214"/>
    <n v="85.6"/>
    <s v="Нет данных"/>
    <s v="Нет в справочнике"/>
    <m/>
  </r>
  <r>
    <x v="1"/>
    <x v="4"/>
    <m/>
    <x v="24"/>
    <n v="70"/>
    <n v="560"/>
    <n v="330"/>
    <n v="231"/>
    <s v="Нет данных"/>
    <s v="Нет в справочнике"/>
    <m/>
  </r>
  <r>
    <x v="1"/>
    <x v="4"/>
    <m/>
    <x v="25"/>
    <n v="15"/>
    <n v="120"/>
    <n v="373"/>
    <n v="55.95"/>
    <s v="Нет данных"/>
    <s v="Нет в справочнике"/>
    <m/>
  </r>
  <r>
    <x v="1"/>
    <x v="4"/>
    <m/>
    <x v="15"/>
    <n v="15"/>
    <n v="120"/>
    <n v="440"/>
    <n v="66"/>
    <s v="Нет данных"/>
    <s v="Нет в справочнике"/>
    <m/>
  </r>
  <r>
    <x v="1"/>
    <x v="4"/>
    <m/>
    <x v="26"/>
    <n v="37.5"/>
    <n v="300"/>
    <n v="135"/>
    <n v="50.625"/>
    <s v="Нет данных"/>
    <s v="Нет в справочнике"/>
    <s v="1 уп."/>
  </r>
  <r>
    <x v="2"/>
    <x v="0"/>
    <s v="Каша"/>
    <x v="27"/>
    <n v="70"/>
    <n v="560"/>
    <n v="345"/>
    <n v="241.5"/>
    <n v="0.1"/>
    <n v="5"/>
    <m/>
  </r>
  <r>
    <x v="2"/>
    <x v="0"/>
    <m/>
    <x v="18"/>
    <n v="10"/>
    <n v="80"/>
    <n v="475"/>
    <n v="47.5"/>
    <s v="Нет данных"/>
    <s v="Нет в справочнике"/>
    <m/>
  </r>
  <r>
    <x v="2"/>
    <x v="0"/>
    <m/>
    <x v="19"/>
    <n v="15"/>
    <n v="120"/>
    <n v="279"/>
    <n v="41.85"/>
    <s v="Нет данных"/>
    <s v="Нет в справочнике"/>
    <m/>
  </r>
  <r>
    <x v="2"/>
    <x v="0"/>
    <m/>
    <x v="2"/>
    <n v="40"/>
    <n v="320"/>
    <n v="254"/>
    <n v="101.6"/>
    <s v="Нет данных"/>
    <s v="Нет в справочнике"/>
    <m/>
  </r>
  <r>
    <x v="2"/>
    <x v="0"/>
    <m/>
    <x v="7"/>
    <n v="5"/>
    <n v="40"/>
    <n v="0"/>
    <n v="0"/>
    <s v="Нет данных"/>
    <s v="Нет в справочнике"/>
    <m/>
  </r>
  <r>
    <x v="2"/>
    <x v="0"/>
    <m/>
    <x v="14"/>
    <n v="16.3"/>
    <n v="130"/>
    <n v="16"/>
    <n v="2.6080000000000001"/>
    <s v="Нет данных"/>
    <s v="Нет в справочнике"/>
    <s v="1 шт."/>
  </r>
  <r>
    <x v="2"/>
    <x v="0"/>
    <m/>
    <x v="15"/>
    <n v="15"/>
    <n v="120"/>
    <n v="440"/>
    <n v="66"/>
    <s v="Нет данных"/>
    <s v="Нет в справочнике"/>
    <m/>
  </r>
  <r>
    <x v="2"/>
    <x v="0"/>
    <m/>
    <x v="28"/>
    <n v="30"/>
    <n v="240"/>
    <n v="331"/>
    <n v="99.3"/>
    <s v="Нет данных"/>
    <s v="Нет в справочнике"/>
    <m/>
  </r>
  <r>
    <x v="2"/>
    <x v="0"/>
    <m/>
    <x v="0"/>
    <n v="18"/>
    <n v="144"/>
    <n v="296"/>
    <n v="53.28"/>
    <s v="Нет данных"/>
    <s v="Нет в справочнике"/>
    <m/>
  </r>
  <r>
    <x v="2"/>
    <x v="1"/>
    <m/>
    <x v="29"/>
    <n v="50"/>
    <n v="400"/>
    <n v="520.29999999999995"/>
    <n v="260.14999999999998"/>
    <s v="Нет данных"/>
    <s v="Нет в справочнике"/>
    <m/>
  </r>
  <r>
    <x v="2"/>
    <x v="2"/>
    <s v="Бутерброды"/>
    <x v="2"/>
    <n v="100"/>
    <n v="800"/>
    <n v="254"/>
    <n v="254"/>
    <s v="Нет данных"/>
    <s v="Нет в справочнике"/>
    <m/>
  </r>
  <r>
    <x v="2"/>
    <x v="2"/>
    <m/>
    <x v="3"/>
    <n v="30"/>
    <n v="240"/>
    <n v="254"/>
    <n v="254"/>
    <s v="Нет данных"/>
    <s v="Нет в справочнике"/>
    <m/>
  </r>
  <r>
    <x v="2"/>
    <x v="2"/>
    <m/>
    <x v="4"/>
    <n v="25"/>
    <n v="200"/>
    <n v="473"/>
    <n v="141.9"/>
    <s v="Нет данных"/>
    <s v="Нет в справочнике"/>
    <m/>
  </r>
  <r>
    <x v="2"/>
    <x v="2"/>
    <s v="Сухофрукты"/>
    <x v="30"/>
    <n v="50"/>
    <n v="400"/>
    <n v="361"/>
    <n v="90.25"/>
    <s v="Нет данных"/>
    <s v="Нет в справочнике"/>
    <m/>
  </r>
  <r>
    <x v="2"/>
    <x v="2"/>
    <m/>
    <x v="7"/>
    <n v="15"/>
    <n v="120"/>
    <n v="274"/>
    <n v="137"/>
    <s v="Нет данных"/>
    <s v="Нет в справочнике"/>
    <m/>
  </r>
  <r>
    <x v="2"/>
    <x v="3"/>
    <m/>
    <x v="31"/>
    <n v="20"/>
    <n v="160"/>
    <n v="648"/>
    <n v="129.6"/>
    <s v="Нет данных"/>
    <s v="Нет в справочнике"/>
    <m/>
  </r>
  <r>
    <x v="2"/>
    <x v="3"/>
    <m/>
    <x v="32"/>
    <n v="25"/>
    <n v="200"/>
    <n v="648"/>
    <n v="97.2"/>
    <s v="Нет данных"/>
    <s v="Нет в справочнике"/>
    <m/>
  </r>
  <r>
    <x v="2"/>
    <x v="4"/>
    <s v="Суп походный"/>
    <x v="33"/>
    <n v="70"/>
    <n v="560"/>
    <n v="540"/>
    <n v="135"/>
    <s v="Нет данных"/>
    <s v="Нет в справочнике"/>
    <m/>
  </r>
  <r>
    <x v="2"/>
    <x v="4"/>
    <m/>
    <x v="12"/>
    <n v="40.700000000000003"/>
    <n v="325.60000000000002"/>
    <n v="310"/>
    <n v="217"/>
    <n v="0.2"/>
    <n v="24"/>
    <m/>
  </r>
  <r>
    <x v="2"/>
    <x v="4"/>
    <m/>
    <x v="34"/>
    <n v="5"/>
    <n v="40"/>
    <n v="232"/>
    <n v="94.424000000000021"/>
    <s v="Нет данных"/>
    <s v="Нет в справочнике"/>
    <m/>
  </r>
  <r>
    <x v="2"/>
    <x v="4"/>
    <m/>
    <x v="13"/>
    <n v="40"/>
    <n v="320"/>
    <n v="0"/>
    <n v="0"/>
    <s v="Нет данных"/>
    <s v="Нет в справочнике"/>
    <m/>
  </r>
  <r>
    <x v="2"/>
    <x v="4"/>
    <m/>
    <x v="7"/>
    <n v="5"/>
    <n v="40"/>
    <n v="214"/>
    <n v="85.6"/>
    <s v="Нет данных"/>
    <s v="Нет в справочнике"/>
    <m/>
  </r>
  <r>
    <x v="2"/>
    <x v="4"/>
    <m/>
    <x v="15"/>
    <n v="15"/>
    <n v="120"/>
    <n v="0"/>
    <n v="0"/>
    <s v="Нет данных"/>
    <s v="Нет в справочнике"/>
    <m/>
  </r>
  <r>
    <x v="2"/>
    <x v="4"/>
    <m/>
    <x v="26"/>
    <n v="37.5"/>
    <n v="300"/>
    <n v="440"/>
    <n v="66"/>
    <s v="Нет данных"/>
    <s v="Нет в справочнике"/>
    <s v="1 уп."/>
  </r>
  <r>
    <x v="2"/>
    <x v="4"/>
    <m/>
    <x v="35"/>
    <n v="30"/>
    <n v="240"/>
    <n v="135"/>
    <n v="50.625"/>
    <s v="Нет данных"/>
    <s v="Нет в справочнике"/>
    <m/>
  </r>
  <r>
    <x v="3"/>
    <x v="0"/>
    <s v="Каша"/>
    <x v="36"/>
    <n v="70"/>
    <n v="560"/>
    <n v="296"/>
    <n v="88.8"/>
    <s v="Нет данных"/>
    <s v="Нет в справочнике"/>
    <m/>
  </r>
  <r>
    <x v="3"/>
    <x v="0"/>
    <m/>
    <x v="18"/>
    <n v="10"/>
    <n v="80"/>
    <n v="308"/>
    <n v="215.6"/>
    <s v="Нет данных"/>
    <s v="Нет в справочнике"/>
    <m/>
  </r>
  <r>
    <x v="3"/>
    <x v="0"/>
    <m/>
    <x v="19"/>
    <n v="15"/>
    <n v="120"/>
    <n v="475"/>
    <n v="47.5"/>
    <s v="Нет данных"/>
    <s v="Нет в справочнике"/>
    <m/>
  </r>
  <r>
    <x v="3"/>
    <x v="0"/>
    <m/>
    <x v="13"/>
    <n v="100"/>
    <n v="800"/>
    <n v="214"/>
    <n v="214"/>
    <s v="Нет данных"/>
    <s v="Нет в справочнике"/>
    <m/>
  </r>
  <r>
    <x v="3"/>
    <x v="0"/>
    <m/>
    <x v="7"/>
    <n v="5"/>
    <n v="40"/>
    <n v="0"/>
    <n v="0"/>
    <s v="Нет данных"/>
    <s v="Нет в справочнике"/>
    <m/>
  </r>
  <r>
    <x v="3"/>
    <x v="0"/>
    <m/>
    <x v="15"/>
    <n v="15"/>
    <n v="120"/>
    <n v="440"/>
    <n v="66"/>
    <s v="Нет данных"/>
    <s v="Нет в справочнике"/>
    <m/>
  </r>
  <r>
    <x v="3"/>
    <x v="0"/>
    <m/>
    <x v="20"/>
    <n v="30"/>
    <n v="240"/>
    <n v="430"/>
    <n v="129"/>
    <s v="Нет данных"/>
    <s v="Нет в справочнике"/>
    <m/>
  </r>
  <r>
    <x v="3"/>
    <x v="0"/>
    <s v="В карман"/>
    <x v="0"/>
    <n v="18"/>
    <n v="144"/>
    <n v="296"/>
    <n v="53.28"/>
    <s v="Нет данных"/>
    <s v="Нет в справочнике"/>
    <m/>
  </r>
  <r>
    <x v="3"/>
    <x v="1"/>
    <m/>
    <x v="1"/>
    <n v="50"/>
    <n v="400"/>
    <n v="577.6"/>
    <n v="288.8"/>
    <s v="Нет данных"/>
    <s v="Нет в справочнике"/>
    <m/>
  </r>
  <r>
    <x v="3"/>
    <x v="2"/>
    <s v="Бутерброды"/>
    <x v="2"/>
    <n v="40"/>
    <n v="320"/>
    <n v="254"/>
    <n v="101.6"/>
    <s v="Нет данных"/>
    <s v="Нет в справочнике"/>
    <m/>
  </r>
  <r>
    <x v="3"/>
    <x v="2"/>
    <m/>
    <x v="3"/>
    <n v="30"/>
    <n v="240"/>
    <n v="473"/>
    <n v="141.9"/>
    <s v="Нет данных"/>
    <s v="Нет в справочнике"/>
    <m/>
  </r>
  <r>
    <x v="3"/>
    <x v="2"/>
    <m/>
    <x v="4"/>
    <n v="25"/>
    <n v="200"/>
    <n v="361"/>
    <n v="90.25"/>
    <s v="Нет данных"/>
    <s v="Нет в справочнике"/>
    <m/>
  </r>
  <r>
    <x v="3"/>
    <x v="2"/>
    <s v="Сухофрукты"/>
    <x v="5"/>
    <n v="25"/>
    <n v="200"/>
    <n v="272"/>
    <n v="68"/>
    <s v="Нет данных"/>
    <s v="Нет в справочнике"/>
    <m/>
  </r>
  <r>
    <x v="3"/>
    <x v="2"/>
    <m/>
    <x v="6"/>
    <n v="25"/>
    <n v="200"/>
    <n v="264"/>
    <n v="66"/>
    <s v="Нет данных"/>
    <s v="Нет в справочнике"/>
    <m/>
  </r>
  <r>
    <x v="3"/>
    <x v="2"/>
    <m/>
    <x v="7"/>
    <n v="5"/>
    <n v="40"/>
    <n v="0"/>
    <n v="0"/>
    <s v="Нет данных"/>
    <s v="Нет в справочнике"/>
    <m/>
  </r>
  <r>
    <x v="3"/>
    <x v="2"/>
    <m/>
    <x v="37"/>
    <n v="20"/>
    <n v="160"/>
    <n v="548"/>
    <n v="109.6"/>
    <s v="Нет данных"/>
    <s v="Нет в справочнике"/>
    <m/>
  </r>
  <r>
    <x v="3"/>
    <x v="3"/>
    <m/>
    <x v="8"/>
    <n v="25"/>
    <n v="200"/>
    <n v="547"/>
    <n v="136.75"/>
    <s v="Нет данных"/>
    <s v="Нет в справочнике"/>
    <m/>
  </r>
  <r>
    <x v="3"/>
    <x v="4"/>
    <s v="Каша"/>
    <x v="38"/>
    <n v="70"/>
    <n v="560"/>
    <n v="329"/>
    <n v="230.3"/>
    <n v="0.6"/>
    <n v="30"/>
    <m/>
  </r>
  <r>
    <x v="3"/>
    <x v="4"/>
    <m/>
    <x v="12"/>
    <n v="40.700000000000003"/>
    <n v="325.60000000000002"/>
    <n v="232"/>
    <n v="94.424000000000021"/>
    <n v="1.1000000000000001"/>
    <n v="132"/>
    <m/>
  </r>
  <r>
    <x v="3"/>
    <x v="4"/>
    <m/>
    <x v="34"/>
    <n v="10"/>
    <n v="80"/>
    <n v="0"/>
    <n v="0"/>
    <s v="Нет данных"/>
    <s v="Нет в справочнике"/>
    <m/>
  </r>
  <r>
    <x v="3"/>
    <x v="4"/>
    <m/>
    <x v="13"/>
    <n v="100"/>
    <n v="800"/>
    <n v="214"/>
    <n v="214"/>
    <s v="Нет данных"/>
    <s v="Нет в справочнике"/>
    <m/>
  </r>
  <r>
    <x v="3"/>
    <x v="4"/>
    <m/>
    <x v="7"/>
    <n v="5"/>
    <n v="40"/>
    <n v="0"/>
    <n v="0"/>
    <s v="Нет данных"/>
    <s v="Нет в справочнике"/>
    <m/>
  </r>
  <r>
    <x v="3"/>
    <x v="4"/>
    <m/>
    <x v="14"/>
    <n v="16.3"/>
    <n v="130"/>
    <n v="16"/>
    <n v="2.6080000000000001"/>
    <s v="Нет данных"/>
    <s v="Нет в справочнике"/>
    <s v="1 шт."/>
  </r>
  <r>
    <x v="3"/>
    <x v="4"/>
    <m/>
    <x v="15"/>
    <n v="15"/>
    <n v="120"/>
    <n v="440"/>
    <n v="66"/>
    <s v="Нет данных"/>
    <s v="Нет в справочнике"/>
    <m/>
  </r>
  <r>
    <x v="3"/>
    <x v="4"/>
    <m/>
    <x v="20"/>
    <n v="30"/>
    <n v="240"/>
    <n v="430"/>
    <n v="129"/>
    <s v="Нет данных"/>
    <s v="Нет в справочнике"/>
    <m/>
  </r>
  <r>
    <x v="4"/>
    <x v="0"/>
    <s v="Каша"/>
    <x v="17"/>
    <n v="70"/>
    <n v="560"/>
    <n v="323"/>
    <n v="226.1"/>
    <n v="0.6"/>
    <n v="30"/>
    <m/>
  </r>
  <r>
    <x v="4"/>
    <x v="0"/>
    <m/>
    <x v="18"/>
    <n v="10"/>
    <n v="80"/>
    <n v="475"/>
    <n v="47.5"/>
    <s v="Нет данных"/>
    <s v="Нет в справочнике"/>
    <s v="2 банки"/>
  </r>
  <r>
    <x v="4"/>
    <x v="0"/>
    <m/>
    <x v="19"/>
    <n v="15"/>
    <n v="120"/>
    <n v="279"/>
    <n v="41.85"/>
    <s v="Нет данных"/>
    <s v="Нет в справочнике"/>
    <m/>
  </r>
  <r>
    <x v="4"/>
    <x v="0"/>
    <m/>
    <x v="2"/>
    <n v="40"/>
    <n v="320"/>
    <n v="254"/>
    <n v="101.6"/>
    <s v="Нет данных"/>
    <s v="Нет в справочнике"/>
    <m/>
  </r>
  <r>
    <x v="4"/>
    <x v="0"/>
    <m/>
    <x v="7"/>
    <n v="5"/>
    <n v="40"/>
    <n v="0"/>
    <n v="0"/>
    <s v="Нет данных"/>
    <s v="Нет в справочнике"/>
    <m/>
  </r>
  <r>
    <x v="4"/>
    <x v="0"/>
    <m/>
    <x v="15"/>
    <n v="15"/>
    <n v="120"/>
    <n v="440"/>
    <n v="66"/>
    <s v="Нет данных"/>
    <s v="Нет в справочнике"/>
    <m/>
  </r>
  <r>
    <x v="4"/>
    <x v="0"/>
    <m/>
    <x v="20"/>
    <n v="30"/>
    <n v="240"/>
    <n v="430"/>
    <n v="129"/>
    <s v="Нет данных"/>
    <s v="Нет в справочнике"/>
    <m/>
  </r>
  <r>
    <x v="4"/>
    <x v="0"/>
    <s v="В карман"/>
    <x v="0"/>
    <n v="18"/>
    <n v="144"/>
    <n v="296"/>
    <n v="53.28"/>
    <s v="Нет данных"/>
    <s v="Нет в справочнике"/>
    <m/>
  </r>
  <r>
    <x v="4"/>
    <x v="1"/>
    <m/>
    <x v="21"/>
    <n v="40"/>
    <n v="320"/>
    <n v="516"/>
    <n v="206.4"/>
    <s v="Нет данных"/>
    <s v="Нет в справочнике"/>
    <m/>
  </r>
  <r>
    <x v="4"/>
    <x v="2"/>
    <s v="Бутерброды"/>
    <x v="2"/>
    <n v="40"/>
    <n v="320"/>
    <n v="254"/>
    <n v="101.6"/>
    <s v="Нет данных"/>
    <s v="Нет в справочнике"/>
    <m/>
  </r>
  <r>
    <x v="4"/>
    <x v="2"/>
    <m/>
    <x v="3"/>
    <n v="30"/>
    <n v="240"/>
    <n v="473"/>
    <n v="141.9"/>
    <s v="Нет данных"/>
    <s v="Нет в справочнике"/>
    <m/>
  </r>
  <r>
    <x v="4"/>
    <x v="2"/>
    <m/>
    <x v="4"/>
    <n v="25"/>
    <n v="200"/>
    <n v="361"/>
    <n v="90.25"/>
    <s v="Нет данных"/>
    <s v="Нет в справочнике"/>
    <m/>
  </r>
  <r>
    <x v="4"/>
    <x v="2"/>
    <m/>
    <x v="22"/>
    <n v="30"/>
    <n v="240"/>
    <n v="342"/>
    <n v="102.6"/>
    <s v="Нет данных"/>
    <s v="Нет в справочнике"/>
    <m/>
  </r>
  <r>
    <x v="4"/>
    <x v="2"/>
    <m/>
    <x v="7"/>
    <n v="5"/>
    <n v="40"/>
    <n v="0"/>
    <n v="0"/>
    <s v="Нет данных"/>
    <s v="Нет в справочнике"/>
    <m/>
  </r>
  <r>
    <x v="4"/>
    <x v="3"/>
    <s v="Сухофрукты"/>
    <x v="5"/>
    <n v="20"/>
    <n v="160"/>
    <n v="272"/>
    <n v="54.4"/>
    <s v="Нет данных"/>
    <s v="Нет в справочнике"/>
    <m/>
  </r>
  <r>
    <x v="4"/>
    <x v="3"/>
    <m/>
    <x v="6"/>
    <n v="20"/>
    <n v="160"/>
    <n v="264"/>
    <n v="52.8"/>
    <s v="Нет данных"/>
    <s v="Нет в справочнике"/>
    <m/>
  </r>
  <r>
    <x v="4"/>
    <x v="3"/>
    <m/>
    <x v="23"/>
    <n v="20"/>
    <n v="160"/>
    <n v="704"/>
    <n v="140.80000000000001"/>
    <s v="Нет данных"/>
    <s v="Нет в справочнике"/>
    <m/>
  </r>
  <r>
    <x v="4"/>
    <x v="4"/>
    <s v="Макароны с  тушенкой"/>
    <x v="9"/>
    <n v="100"/>
    <n v="800"/>
    <n v="337"/>
    <n v="337"/>
    <s v="Нет данных"/>
    <s v="Нет в справочнике"/>
    <m/>
  </r>
  <r>
    <x v="4"/>
    <x v="4"/>
    <m/>
    <x v="12"/>
    <n v="81.25"/>
    <n v="650"/>
    <n v="232"/>
    <n v="188.5"/>
    <n v="2"/>
    <n v="240"/>
    <m/>
  </r>
  <r>
    <x v="4"/>
    <x v="4"/>
    <m/>
    <x v="13"/>
    <n v="40"/>
    <n v="320"/>
    <n v="214"/>
    <n v="85.6"/>
    <s v="Нет данных"/>
    <s v="Нет в справочнике"/>
    <m/>
  </r>
  <r>
    <x v="4"/>
    <x v="4"/>
    <m/>
    <x v="24"/>
    <n v="70"/>
    <n v="560"/>
    <n v="330"/>
    <n v="231"/>
    <s v="Нет данных"/>
    <s v="Нет в справочнике"/>
    <m/>
  </r>
  <r>
    <x v="4"/>
    <x v="4"/>
    <m/>
    <x v="25"/>
    <n v="15"/>
    <n v="120"/>
    <n v="373"/>
    <n v="55.95"/>
    <s v="Нет данных"/>
    <s v="Нет в справочнике"/>
    <m/>
  </r>
  <r>
    <x v="4"/>
    <x v="4"/>
    <m/>
    <x v="15"/>
    <n v="15"/>
    <n v="120"/>
    <n v="440"/>
    <n v="66"/>
    <s v="Нет данных"/>
    <s v="Нет в справочнике"/>
    <m/>
  </r>
  <r>
    <x v="4"/>
    <x v="4"/>
    <m/>
    <x v="26"/>
    <n v="37.5"/>
    <n v="300"/>
    <n v="135"/>
    <n v="50.625"/>
    <s v="Нет данных"/>
    <s v="Нет в справочнике"/>
    <s v="1 уп."/>
  </r>
  <r>
    <x v="5"/>
    <x v="0"/>
    <s v="Каша"/>
    <x v="27"/>
    <n v="70"/>
    <n v="560"/>
    <n v="345"/>
    <n v="241.5"/>
    <n v="0.6"/>
    <n v="30"/>
    <m/>
  </r>
  <r>
    <x v="5"/>
    <x v="0"/>
    <m/>
    <x v="18"/>
    <n v="10"/>
    <n v="80"/>
    <n v="475"/>
    <n v="47.5"/>
    <s v="Нет данных"/>
    <s v="Нет в справочнике"/>
    <m/>
  </r>
  <r>
    <x v="5"/>
    <x v="0"/>
    <m/>
    <x v="19"/>
    <n v="15"/>
    <n v="120"/>
    <n v="279"/>
    <n v="41.85"/>
    <s v="Нет данных"/>
    <s v="Нет в справочнике"/>
    <m/>
  </r>
  <r>
    <x v="5"/>
    <x v="0"/>
    <m/>
    <x v="2"/>
    <n v="40"/>
    <n v="320"/>
    <n v="254"/>
    <n v="101.6"/>
    <s v="Нет данных"/>
    <s v="Нет в справочнике"/>
    <m/>
  </r>
  <r>
    <x v="5"/>
    <x v="0"/>
    <m/>
    <x v="7"/>
    <n v="5"/>
    <n v="40"/>
    <n v="0"/>
    <n v="0"/>
    <s v="Нет данных"/>
    <s v="Нет в справочнике"/>
    <m/>
  </r>
  <r>
    <x v="5"/>
    <x v="0"/>
    <m/>
    <x v="14"/>
    <n v="16.3"/>
    <n v="130"/>
    <n v="16"/>
    <n v="2.6080000000000001"/>
    <s v="Нет данных"/>
    <s v="Нет в справочнике"/>
    <s v="1 шт."/>
  </r>
  <r>
    <x v="5"/>
    <x v="0"/>
    <m/>
    <x v="15"/>
    <n v="15"/>
    <n v="120"/>
    <n v="440"/>
    <n v="66"/>
    <s v="Нет данных"/>
    <s v="Нет в справочнике"/>
    <m/>
  </r>
  <r>
    <x v="5"/>
    <x v="0"/>
    <m/>
    <x v="28"/>
    <n v="30"/>
    <n v="240"/>
    <n v="331"/>
    <n v="99.3"/>
    <s v="Нет данных"/>
    <s v="Нет в справочнике"/>
    <m/>
  </r>
  <r>
    <x v="5"/>
    <x v="0"/>
    <m/>
    <x v="0"/>
    <n v="18"/>
    <n v="144"/>
    <n v="296"/>
    <n v="53.28"/>
    <s v="Нет данных"/>
    <s v="Нет в справочнике"/>
    <m/>
  </r>
  <r>
    <x v="5"/>
    <x v="1"/>
    <m/>
    <x v="29"/>
    <n v="50"/>
    <n v="400"/>
    <n v="520.29999999999995"/>
    <n v="260.14999999999998"/>
    <s v="Нет данных"/>
    <s v="Нет в справочнике"/>
    <m/>
  </r>
  <r>
    <x v="5"/>
    <x v="2"/>
    <s v="Бутерброды"/>
    <x v="2"/>
    <n v="100"/>
    <n v="800"/>
    <n v="254"/>
    <n v="254"/>
    <s v="Нет данных"/>
    <s v="Нет в справочнике"/>
    <m/>
  </r>
  <r>
    <x v="5"/>
    <x v="2"/>
    <m/>
    <x v="3"/>
    <n v="30"/>
    <n v="240"/>
    <n v="254"/>
    <n v="254"/>
    <s v="Нет данных"/>
    <s v="Нет в справочнике"/>
    <m/>
  </r>
  <r>
    <x v="5"/>
    <x v="2"/>
    <m/>
    <x v="4"/>
    <n v="25"/>
    <n v="200"/>
    <n v="473"/>
    <n v="141.9"/>
    <s v="Нет данных"/>
    <s v="Нет в справочнике"/>
    <m/>
  </r>
  <r>
    <x v="5"/>
    <x v="2"/>
    <s v="Сухофрукты"/>
    <x v="30"/>
    <n v="50"/>
    <n v="400"/>
    <n v="361"/>
    <n v="90.25"/>
    <s v="Нет данных"/>
    <s v="Нет в справочнике"/>
    <m/>
  </r>
  <r>
    <x v="5"/>
    <x v="2"/>
    <m/>
    <x v="7"/>
    <n v="15"/>
    <n v="120"/>
    <n v="274"/>
    <n v="137"/>
    <s v="Нет данных"/>
    <s v="Нет в справочнике"/>
    <m/>
  </r>
  <r>
    <x v="5"/>
    <x v="3"/>
    <m/>
    <x v="32"/>
    <n v="25"/>
    <n v="200"/>
    <n v="0"/>
    <n v="0"/>
    <s v="Нет данных"/>
    <s v="Нет в справочнике"/>
    <m/>
  </r>
  <r>
    <x v="5"/>
    <x v="3"/>
    <m/>
    <x v="31"/>
    <n v="20"/>
    <n v="160"/>
    <n v="540"/>
    <n v="135"/>
    <s v="Нет данных"/>
    <s v="Нет в справочнике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:C171" firstHeaderRow="1" firstDataRow="2" firstDataCol="1"/>
  <pivotFields count="11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axis="axisRow" showAll="0">
      <items count="40">
        <item x="12"/>
        <item x="38"/>
        <item x="0"/>
        <item x="10"/>
        <item x="1"/>
        <item x="16"/>
        <item x="5"/>
        <item x="11"/>
        <item x="9"/>
        <item x="20"/>
        <item x="15"/>
        <item x="4"/>
        <item x="3"/>
        <item x="2"/>
        <item x="13"/>
        <item x="7"/>
        <item x="6"/>
        <item x="8"/>
        <item x="14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dataField="1" showAll="0"/>
    <pivotField dataField="1" numFmtId="2" showAll="0"/>
    <pivotField showAll="0"/>
    <pivotField numFmtId="2" showAll="0"/>
    <pivotField showAll="0"/>
    <pivotField showAll="0"/>
    <pivotField showAll="0"/>
  </pivotFields>
  <rowFields count="3">
    <field x="0"/>
    <field x="1"/>
    <field x="3"/>
  </rowFields>
  <rowItems count="169">
    <i>
      <x/>
    </i>
    <i r="1">
      <x/>
    </i>
    <i r="2">
      <x v="2"/>
    </i>
    <i r="1">
      <x v="1"/>
    </i>
    <i r="2">
      <x v="4"/>
    </i>
    <i r="1">
      <x v="2"/>
    </i>
    <i r="2">
      <x v="6"/>
    </i>
    <i r="2">
      <x v="11"/>
    </i>
    <i r="2">
      <x v="12"/>
    </i>
    <i r="2">
      <x v="13"/>
    </i>
    <i r="2">
      <x v="15"/>
    </i>
    <i r="2">
      <x v="16"/>
    </i>
    <i r="1">
      <x v="3"/>
    </i>
    <i r="2">
      <x v="17"/>
    </i>
    <i r="1">
      <x v="4"/>
    </i>
    <i r="2">
      <x/>
    </i>
    <i r="2">
      <x v="3"/>
    </i>
    <i r="2">
      <x v="5"/>
    </i>
    <i r="2">
      <x v="7"/>
    </i>
    <i r="2">
      <x v="8"/>
    </i>
    <i r="2">
      <x v="10"/>
    </i>
    <i r="2">
      <x v="14"/>
    </i>
    <i r="2">
      <x v="15"/>
    </i>
    <i r="2">
      <x v="18"/>
    </i>
    <i>
      <x v="1"/>
    </i>
    <i r="1">
      <x/>
    </i>
    <i r="2">
      <x v="2"/>
    </i>
    <i r="2">
      <x v="9"/>
    </i>
    <i r="2">
      <x v="10"/>
    </i>
    <i r="2">
      <x v="13"/>
    </i>
    <i r="2">
      <x v="15"/>
    </i>
    <i r="2">
      <x v="19"/>
    </i>
    <i r="2">
      <x v="20"/>
    </i>
    <i r="2">
      <x v="21"/>
    </i>
    <i r="1">
      <x v="1"/>
    </i>
    <i r="2">
      <x v="22"/>
    </i>
    <i r="1">
      <x v="2"/>
    </i>
    <i r="2">
      <x v="11"/>
    </i>
    <i r="2">
      <x v="12"/>
    </i>
    <i r="2">
      <x v="13"/>
    </i>
    <i r="2">
      <x v="15"/>
    </i>
    <i r="2">
      <x v="23"/>
    </i>
    <i r="1">
      <x v="3"/>
    </i>
    <i r="2">
      <x v="6"/>
    </i>
    <i r="2">
      <x v="16"/>
    </i>
    <i r="2">
      <x v="24"/>
    </i>
    <i r="1">
      <x v="4"/>
    </i>
    <i r="2">
      <x/>
    </i>
    <i r="2">
      <x v="8"/>
    </i>
    <i r="2">
      <x v="10"/>
    </i>
    <i r="2">
      <x v="14"/>
    </i>
    <i r="2">
      <x v="25"/>
    </i>
    <i r="2">
      <x v="26"/>
    </i>
    <i r="2">
      <x v="27"/>
    </i>
    <i>
      <x v="2"/>
    </i>
    <i r="1">
      <x/>
    </i>
    <i r="2">
      <x v="2"/>
    </i>
    <i r="2">
      <x v="10"/>
    </i>
    <i r="2">
      <x v="13"/>
    </i>
    <i r="2">
      <x v="15"/>
    </i>
    <i r="2">
      <x v="18"/>
    </i>
    <i r="2">
      <x v="20"/>
    </i>
    <i r="2">
      <x v="21"/>
    </i>
    <i r="2">
      <x v="28"/>
    </i>
    <i r="2">
      <x v="29"/>
    </i>
    <i r="1">
      <x v="1"/>
    </i>
    <i r="2">
      <x v="30"/>
    </i>
    <i r="1">
      <x v="2"/>
    </i>
    <i r="2">
      <x v="11"/>
    </i>
    <i r="2">
      <x v="12"/>
    </i>
    <i r="2">
      <x v="13"/>
    </i>
    <i r="2">
      <x v="15"/>
    </i>
    <i r="2">
      <x v="31"/>
    </i>
    <i r="1">
      <x v="3"/>
    </i>
    <i r="2">
      <x v="32"/>
    </i>
    <i r="2">
      <x v="33"/>
    </i>
    <i r="1">
      <x v="4"/>
    </i>
    <i r="2">
      <x/>
    </i>
    <i r="2">
      <x v="10"/>
    </i>
    <i r="2">
      <x v="14"/>
    </i>
    <i r="2">
      <x v="15"/>
    </i>
    <i r="2">
      <x v="27"/>
    </i>
    <i r="2">
      <x v="34"/>
    </i>
    <i r="2">
      <x v="35"/>
    </i>
    <i r="2">
      <x v="36"/>
    </i>
    <i>
      <x v="3"/>
    </i>
    <i r="1">
      <x/>
    </i>
    <i r="2">
      <x v="2"/>
    </i>
    <i r="2">
      <x v="9"/>
    </i>
    <i r="2">
      <x v="10"/>
    </i>
    <i r="2">
      <x v="14"/>
    </i>
    <i r="2">
      <x v="15"/>
    </i>
    <i r="2">
      <x v="20"/>
    </i>
    <i r="2">
      <x v="21"/>
    </i>
    <i r="2">
      <x v="37"/>
    </i>
    <i r="1">
      <x v="1"/>
    </i>
    <i r="2">
      <x v="4"/>
    </i>
    <i r="1">
      <x v="2"/>
    </i>
    <i r="2">
      <x v="6"/>
    </i>
    <i r="2">
      <x v="11"/>
    </i>
    <i r="2">
      <x v="12"/>
    </i>
    <i r="2">
      <x v="13"/>
    </i>
    <i r="2">
      <x v="15"/>
    </i>
    <i r="2">
      <x v="16"/>
    </i>
    <i r="2">
      <x v="38"/>
    </i>
    <i r="1">
      <x v="3"/>
    </i>
    <i r="2">
      <x v="17"/>
    </i>
    <i r="1">
      <x v="4"/>
    </i>
    <i r="2">
      <x/>
    </i>
    <i r="2">
      <x v="1"/>
    </i>
    <i r="2">
      <x v="9"/>
    </i>
    <i r="2">
      <x v="10"/>
    </i>
    <i r="2">
      <x v="14"/>
    </i>
    <i r="2">
      <x v="15"/>
    </i>
    <i r="2">
      <x v="18"/>
    </i>
    <i r="2">
      <x v="35"/>
    </i>
    <i>
      <x v="4"/>
    </i>
    <i r="1">
      <x/>
    </i>
    <i r="2">
      <x v="2"/>
    </i>
    <i r="2">
      <x v="9"/>
    </i>
    <i r="2">
      <x v="10"/>
    </i>
    <i r="2">
      <x v="13"/>
    </i>
    <i r="2">
      <x v="15"/>
    </i>
    <i r="2">
      <x v="19"/>
    </i>
    <i r="2">
      <x v="20"/>
    </i>
    <i r="2">
      <x v="21"/>
    </i>
    <i r="1">
      <x v="1"/>
    </i>
    <i r="2">
      <x v="22"/>
    </i>
    <i r="1">
      <x v="2"/>
    </i>
    <i r="2">
      <x v="11"/>
    </i>
    <i r="2">
      <x v="12"/>
    </i>
    <i r="2">
      <x v="13"/>
    </i>
    <i r="2">
      <x v="15"/>
    </i>
    <i r="2">
      <x v="23"/>
    </i>
    <i r="1">
      <x v="3"/>
    </i>
    <i r="2">
      <x v="6"/>
    </i>
    <i r="2">
      <x v="16"/>
    </i>
    <i r="2">
      <x v="24"/>
    </i>
    <i r="1">
      <x v="4"/>
    </i>
    <i r="2">
      <x/>
    </i>
    <i r="2">
      <x v="8"/>
    </i>
    <i r="2">
      <x v="10"/>
    </i>
    <i r="2">
      <x v="14"/>
    </i>
    <i r="2">
      <x v="25"/>
    </i>
    <i r="2">
      <x v="26"/>
    </i>
    <i r="2">
      <x v="27"/>
    </i>
    <i>
      <x v="5"/>
    </i>
    <i r="1">
      <x/>
    </i>
    <i r="2">
      <x v="2"/>
    </i>
    <i r="2">
      <x v="10"/>
    </i>
    <i r="2">
      <x v="13"/>
    </i>
    <i r="2">
      <x v="15"/>
    </i>
    <i r="2">
      <x v="18"/>
    </i>
    <i r="2">
      <x v="20"/>
    </i>
    <i r="2">
      <x v="21"/>
    </i>
    <i r="2">
      <x v="28"/>
    </i>
    <i r="2">
      <x v="29"/>
    </i>
    <i r="1">
      <x v="1"/>
    </i>
    <i r="2">
      <x v="30"/>
    </i>
    <i r="1">
      <x v="2"/>
    </i>
    <i r="2">
      <x v="11"/>
    </i>
    <i r="2">
      <x v="12"/>
    </i>
    <i r="2">
      <x v="13"/>
    </i>
    <i r="2">
      <x v="15"/>
    </i>
    <i r="2">
      <x v="31"/>
    </i>
    <i r="1">
      <x v="3"/>
    </i>
    <i r="2">
      <x v="32"/>
    </i>
    <i r="2"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Сумма по полю Гр. на чел." fld="4" baseField="0" baseItem="0"/>
    <dataField name="Сумма по полю Всего гр." fld="5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3" cacheId="5" applyNumberFormats="0" applyBorderFormats="0" applyFontFormats="0" applyPatternFormats="0" applyAlignmentFormats="0" applyWidthHeightFormats="1" dataCaption="Данные" updatedVersion="4" showMemberPropertyTips="0" useAutoFormatting="1" itemPrintTitles="1" createdVersion="1" indent="0" compact="0" compactData="0" gridDropZones="1">
  <location ref="A1:O43" firstHeaderRow="1" firstDataRow="3" firstDataCol="1"/>
  <pivotFields count="11">
    <pivotField axis="axisCol" compact="0" outline="0" showAll="0" insertBlankRow="1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insertBlankRow="1" includeNewItemsInFilter="1"/>
    <pivotField compact="0" outline="0" showAll="0" insertBlankRow="1" includeNewItemsInFilter="1"/>
    <pivotField axis="axisRow" compact="0" outline="0" showAll="0" insertBlankRow="1" includeNewItemsInFilter="1">
      <items count="40">
        <item x="12"/>
        <item x="38"/>
        <item x="0"/>
        <item x="10"/>
        <item x="1"/>
        <item x="16"/>
        <item x="5"/>
        <item x="11"/>
        <item x="9"/>
        <item x="20"/>
        <item x="15"/>
        <item x="4"/>
        <item x="3"/>
        <item x="2"/>
        <item x="13"/>
        <item x="7"/>
        <item x="6"/>
        <item x="8"/>
        <item x="14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compact="0" outline="0" showAll="0" insertBlankRow="1" includeNewItemsInFilter="1"/>
    <pivotField dataField="1" compact="0" numFmtId="2" outline="0" showAll="0" insertBlankRow="1" includeNewItemsInFilter="1"/>
    <pivotField compact="0" outline="0" showAll="0" insertBlankRow="1" includeNewItemsInFilter="1"/>
    <pivotField compact="0" numFmtId="2" outline="0" showAll="0" insertBlankRow="1" includeNewItemsInFilter="1"/>
    <pivotField compact="0" outline="0" showAll="0" insertBlankRow="1" includeNewItemsInFilter="1"/>
    <pivotField dataField="1" compact="0" outline="0" showAll="0" insertBlankRow="1" includeNewItemsInFilter="1"/>
    <pivotField compact="0" outline="0" showAll="0" insertBlankRow="1" includeNewItemsInFilter="1"/>
  </pivotFields>
  <rowFields count="1">
    <field x="3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Вес в гр." fld="5" baseField="0" baseItem="0"/>
    <dataField name="Цена" fld="9" baseField="0" baseItem="0"/>
  </dataFields>
  <formats count="6">
    <format dxfId="40">
      <pivotArea field="0" grandCol="1" outline="0" axis="axisCol" fieldPosition="0">
        <references count="1">
          <reference field="4294967294" count="1" selected="0">
            <x v="1"/>
          </reference>
        </references>
      </pivotArea>
    </format>
    <format dxfId="39">
      <pivotArea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format>
    <format dxfId="38">
      <pivotArea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format>
    <format dxfId="37">
      <pivotArea field="-2" type="button" dataOnly="0" labelOnly="1" outline="0" axis="axisCol" fieldPosition="1"/>
    </format>
    <format dxfId="36">
      <pivotArea dataOnly="0" labelOnly="1" fieldPosition="0">
        <references count="1">
          <reference field="0" count="1">
            <x v="0"/>
          </reference>
        </references>
      </pivotArea>
    </format>
    <format dxfId="3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3" name="Таблица3" displayName="Таблица3" ref="A6:K48" headerRowDxfId="34" dataDxfId="33" totalsRowDxfId="32">
  <autoFilter ref="A6:K48"/>
  <tableColumns count="11">
    <tableColumn id="9" name="День" dataDxfId="31"/>
    <tableColumn id="8" name="Приём пищи" dataDxfId="30"/>
    <tableColumn id="1" name="Блюдо" totalsRowLabel="Итог" dataDxfId="29"/>
    <tableColumn id="2" name="Продукт" dataDxfId="28"/>
    <tableColumn id="3" name="Гр. на чел." dataDxfId="27"/>
    <tableColumn id="4" name="Всего гр." totalsRowFunction="sum" dataDxfId="26" totalsRowDxfId="25">
      <calculatedColumnFormula>E7*$C$3</calculatedColumnFormula>
    </tableColumn>
    <tableColumn id="5" name="Ккал/100 гр." dataDxfId="24">
      <calculatedColumnFormula>INDIRECT(CONCATENATE("Справочник!F",MATCH(D7,Продукт,0)+1))</calculatedColumnFormula>
    </tableColumn>
    <tableColumn id="6" name="Ккал/чел" dataDxfId="23">
      <calculatedColumnFormula>E7*G7/100</calculatedColumnFormula>
    </tableColumn>
    <tableColumn id="10" name="Уп." dataDxfId="22" totalsRowDxfId="21">
      <calculatedColumnFormula>IFERROR(ROUNDUP(F7/INDIRECT(CONCATENATE("Справочник!G",MATCH(D7,Продукт,0)+1)),1),"Нет данных")</calculatedColumnFormula>
    </tableColumn>
    <tableColumn id="11" name="Сумма" dataDxfId="20" totalsRowDxfId="19">
      <calculatedColumnFormula>IFERROR(INDIRECT(CONCATENATE("Справочник!H",MATCH(D7,Продукт,0)+1))*I7,"Нет в справочнике")</calculatedColumnFormula>
    </tableColumn>
    <tableColumn id="7" name="Примечания" totalsRowFunction="count" dataDxfId="18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1:H94" totalsRowShown="0" headerRowDxfId="17" dataDxfId="16">
  <autoFilter ref="A1:H94"/>
  <tableColumns count="8">
    <tableColumn id="1" name="Тип продукта" dataDxfId="15"/>
    <tableColumn id="2" name="Продукт" dataDxfId="14"/>
    <tableColumn id="3" name="Белки" dataDxfId="13"/>
    <tableColumn id="4" name="Жиры" dataDxfId="12"/>
    <tableColumn id="5" name="Углеводы" dataDxfId="11"/>
    <tableColumn id="6" name="Ккал на 100 гр" dataDxfId="10"/>
    <tableColumn id="7" name="Грамм/упаковка" dataDxfId="9"/>
    <tableColumn id="8" name="Цена/ед." dataDxfId="8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2" name="Таблица2" displayName="Таблица2" ref="A1:A7" totalsRowShown="0" headerRowDxfId="7">
  <autoFilter ref="A1:A7"/>
  <tableColumns count="1">
    <tableColumn id="1" name="ВидЕды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C1:C6" totalsRowShown="0" headerRowDxfId="6">
  <autoFilter ref="C1:C6"/>
  <tableColumns count="1">
    <tableColumn id="1" name="ПриёмПищи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1"/>
  <sheetViews>
    <sheetView tabSelected="1" topLeftCell="A10" workbookViewId="0">
      <selection activeCell="B24" sqref="B24"/>
    </sheetView>
  </sheetViews>
  <sheetFormatPr defaultRowHeight="12.75" x14ac:dyDescent="0.2"/>
  <cols>
    <col min="1" max="1" width="34" customWidth="1"/>
    <col min="2" max="2" width="26.7109375" customWidth="1"/>
    <col min="3" max="3" width="24.7109375" customWidth="1"/>
    <col min="4" max="6" width="5.5703125" bestFit="1" customWidth="1"/>
    <col min="7" max="16" width="6.5703125" bestFit="1" customWidth="1"/>
    <col min="17" max="17" width="11.7109375" bestFit="1" customWidth="1"/>
  </cols>
  <sheetData>
    <row r="1" spans="1:3" x14ac:dyDescent="0.2">
      <c r="B1" s="43" t="s">
        <v>162</v>
      </c>
    </row>
    <row r="2" spans="1:3" x14ac:dyDescent="0.2">
      <c r="A2" s="43" t="s">
        <v>140</v>
      </c>
      <c r="B2" t="s">
        <v>142</v>
      </c>
      <c r="C2" t="s">
        <v>141</v>
      </c>
    </row>
    <row r="3" spans="1:3" x14ac:dyDescent="0.2">
      <c r="A3" s="44" t="s">
        <v>129</v>
      </c>
      <c r="B3" s="42">
        <v>466.3</v>
      </c>
      <c r="C3" s="42">
        <v>3689</v>
      </c>
    </row>
    <row r="4" spans="1:3" x14ac:dyDescent="0.2">
      <c r="A4" s="45" t="s">
        <v>143</v>
      </c>
      <c r="B4" s="42">
        <v>18</v>
      </c>
      <c r="C4" s="42">
        <v>144</v>
      </c>
    </row>
    <row r="5" spans="1:3" x14ac:dyDescent="0.2">
      <c r="A5" s="46" t="s">
        <v>79</v>
      </c>
      <c r="B5" s="42">
        <v>18</v>
      </c>
      <c r="C5" s="42">
        <v>144</v>
      </c>
    </row>
    <row r="6" spans="1:3" x14ac:dyDescent="0.2">
      <c r="A6" s="45" t="s">
        <v>144</v>
      </c>
      <c r="B6" s="42">
        <v>50</v>
      </c>
      <c r="C6" s="42">
        <v>400</v>
      </c>
    </row>
    <row r="7" spans="1:3" x14ac:dyDescent="0.2">
      <c r="A7" s="46" t="s">
        <v>107</v>
      </c>
      <c r="B7" s="42">
        <v>50</v>
      </c>
      <c r="C7" s="42">
        <v>400</v>
      </c>
    </row>
    <row r="8" spans="1:3" x14ac:dyDescent="0.2">
      <c r="A8" s="45" t="s">
        <v>145</v>
      </c>
      <c r="B8" s="42">
        <v>150</v>
      </c>
      <c r="C8" s="42">
        <v>1200</v>
      </c>
    </row>
    <row r="9" spans="1:3" x14ac:dyDescent="0.2">
      <c r="A9" s="46" t="s">
        <v>42</v>
      </c>
      <c r="B9" s="42">
        <v>25</v>
      </c>
      <c r="C9" s="42">
        <v>200</v>
      </c>
    </row>
    <row r="10" spans="1:3" x14ac:dyDescent="0.2">
      <c r="A10" s="46" t="s">
        <v>16</v>
      </c>
      <c r="B10" s="42">
        <v>25</v>
      </c>
      <c r="C10" s="42">
        <v>200</v>
      </c>
    </row>
    <row r="11" spans="1:3" x14ac:dyDescent="0.2">
      <c r="A11" s="46" t="s">
        <v>61</v>
      </c>
      <c r="B11" s="42">
        <v>30</v>
      </c>
      <c r="C11" s="42">
        <v>240</v>
      </c>
    </row>
    <row r="12" spans="1:3" x14ac:dyDescent="0.2">
      <c r="A12" s="46" t="s">
        <v>1</v>
      </c>
      <c r="B12" s="42">
        <v>40</v>
      </c>
      <c r="C12" s="42">
        <v>320</v>
      </c>
    </row>
    <row r="13" spans="1:3" x14ac:dyDescent="0.2">
      <c r="A13" s="46" t="s">
        <v>99</v>
      </c>
      <c r="B13" s="42">
        <v>5</v>
      </c>
      <c r="C13" s="42">
        <v>40</v>
      </c>
    </row>
    <row r="14" spans="1:3" x14ac:dyDescent="0.2">
      <c r="A14" s="46" t="s">
        <v>48</v>
      </c>
      <c r="B14" s="42">
        <v>25</v>
      </c>
      <c r="C14" s="42">
        <v>200</v>
      </c>
    </row>
    <row r="15" spans="1:3" x14ac:dyDescent="0.2">
      <c r="A15" s="45" t="s">
        <v>146</v>
      </c>
      <c r="B15" s="42">
        <v>25</v>
      </c>
      <c r="C15" s="42">
        <v>200</v>
      </c>
    </row>
    <row r="16" spans="1:3" x14ac:dyDescent="0.2">
      <c r="A16" s="46" t="s">
        <v>86</v>
      </c>
      <c r="B16" s="42">
        <v>25</v>
      </c>
      <c r="C16" s="42">
        <v>200</v>
      </c>
    </row>
    <row r="17" spans="1:3" x14ac:dyDescent="0.2">
      <c r="A17" s="45" t="s">
        <v>147</v>
      </c>
      <c r="B17" s="42">
        <v>223.3</v>
      </c>
      <c r="C17" s="42">
        <v>1745</v>
      </c>
    </row>
    <row r="18" spans="1:3" x14ac:dyDescent="0.2">
      <c r="A18" s="46" t="s">
        <v>63</v>
      </c>
      <c r="B18" s="42">
        <v>40.700000000000003</v>
      </c>
      <c r="C18" s="42">
        <v>325</v>
      </c>
    </row>
    <row r="19" spans="1:3" x14ac:dyDescent="0.2">
      <c r="A19" s="46" t="s">
        <v>32</v>
      </c>
      <c r="B19" s="42">
        <v>18.8</v>
      </c>
      <c r="C19" s="42">
        <v>150</v>
      </c>
    </row>
    <row r="20" spans="1:3" x14ac:dyDescent="0.2">
      <c r="A20" s="46" t="s">
        <v>80</v>
      </c>
      <c r="B20" s="42">
        <v>40</v>
      </c>
      <c r="C20" s="42">
        <v>320</v>
      </c>
    </row>
    <row r="21" spans="1:3" x14ac:dyDescent="0.2">
      <c r="A21" s="46" t="s">
        <v>33</v>
      </c>
      <c r="B21" s="42">
        <v>10</v>
      </c>
      <c r="C21" s="42">
        <v>80</v>
      </c>
    </row>
    <row r="22" spans="1:3" x14ac:dyDescent="0.2">
      <c r="A22" s="46" t="s">
        <v>101</v>
      </c>
      <c r="B22" s="42">
        <v>37.5</v>
      </c>
      <c r="C22" s="42">
        <v>300</v>
      </c>
    </row>
    <row r="23" spans="1:3" x14ac:dyDescent="0.2">
      <c r="A23" s="46" t="s">
        <v>82</v>
      </c>
      <c r="B23" s="42">
        <v>15</v>
      </c>
      <c r="C23" s="42">
        <v>120</v>
      </c>
    </row>
    <row r="24" spans="1:3" x14ac:dyDescent="0.2">
      <c r="A24" s="46" t="s">
        <v>0</v>
      </c>
      <c r="B24" s="42">
        <v>40</v>
      </c>
      <c r="C24" s="42">
        <v>280</v>
      </c>
    </row>
    <row r="25" spans="1:3" x14ac:dyDescent="0.2">
      <c r="A25" s="46" t="s">
        <v>99</v>
      </c>
      <c r="B25" s="42">
        <v>5</v>
      </c>
      <c r="C25" s="42">
        <v>40</v>
      </c>
    </row>
    <row r="26" spans="1:3" x14ac:dyDescent="0.2">
      <c r="A26" s="46" t="s">
        <v>158</v>
      </c>
      <c r="B26" s="42">
        <v>16.3</v>
      </c>
      <c r="C26" s="42">
        <v>130</v>
      </c>
    </row>
    <row r="27" spans="1:3" x14ac:dyDescent="0.2">
      <c r="A27" s="44" t="s">
        <v>104</v>
      </c>
      <c r="B27" s="42">
        <v>791.75</v>
      </c>
      <c r="C27" s="42">
        <v>6334</v>
      </c>
    </row>
    <row r="28" spans="1:3" x14ac:dyDescent="0.2">
      <c r="A28" s="45" t="s">
        <v>143</v>
      </c>
      <c r="B28" s="42">
        <v>203</v>
      </c>
      <c r="C28" s="42">
        <v>1624</v>
      </c>
    </row>
    <row r="29" spans="1:3" x14ac:dyDescent="0.2">
      <c r="A29" s="46" t="s">
        <v>79</v>
      </c>
      <c r="B29" s="42">
        <v>18</v>
      </c>
      <c r="C29" s="42">
        <v>144</v>
      </c>
    </row>
    <row r="30" spans="1:3" x14ac:dyDescent="0.2">
      <c r="A30" s="46" t="s">
        <v>97</v>
      </c>
      <c r="B30" s="42">
        <v>30</v>
      </c>
      <c r="C30" s="42">
        <v>240</v>
      </c>
    </row>
    <row r="31" spans="1:3" x14ac:dyDescent="0.2">
      <c r="A31" s="46" t="s">
        <v>82</v>
      </c>
      <c r="B31" s="42">
        <v>15</v>
      </c>
      <c r="C31" s="42">
        <v>120</v>
      </c>
    </row>
    <row r="32" spans="1:3" x14ac:dyDescent="0.2">
      <c r="A32" s="46" t="s">
        <v>1</v>
      </c>
      <c r="B32" s="42">
        <v>40</v>
      </c>
      <c r="C32" s="42">
        <v>320</v>
      </c>
    </row>
    <row r="33" spans="1:3" x14ac:dyDescent="0.2">
      <c r="A33" s="46" t="s">
        <v>99</v>
      </c>
      <c r="B33" s="42">
        <v>5</v>
      </c>
      <c r="C33" s="42">
        <v>40</v>
      </c>
    </row>
    <row r="34" spans="1:3" x14ac:dyDescent="0.2">
      <c r="A34" s="46" t="s">
        <v>25</v>
      </c>
      <c r="B34" s="42">
        <v>70</v>
      </c>
      <c r="C34" s="42">
        <v>560</v>
      </c>
    </row>
    <row r="35" spans="1:3" x14ac:dyDescent="0.2">
      <c r="A35" s="46" t="s">
        <v>12</v>
      </c>
      <c r="B35" s="42">
        <v>10</v>
      </c>
      <c r="C35" s="42">
        <v>80</v>
      </c>
    </row>
    <row r="36" spans="1:3" x14ac:dyDescent="0.2">
      <c r="A36" s="46" t="s">
        <v>44</v>
      </c>
      <c r="B36" s="42">
        <v>15</v>
      </c>
      <c r="C36" s="42">
        <v>120</v>
      </c>
    </row>
    <row r="37" spans="1:3" x14ac:dyDescent="0.2">
      <c r="A37" s="45" t="s">
        <v>144</v>
      </c>
      <c r="B37" s="42">
        <v>40</v>
      </c>
      <c r="C37" s="42">
        <v>320</v>
      </c>
    </row>
    <row r="38" spans="1:3" x14ac:dyDescent="0.2">
      <c r="A38" s="46" t="s">
        <v>84</v>
      </c>
      <c r="B38" s="42">
        <v>40</v>
      </c>
      <c r="C38" s="42">
        <v>320</v>
      </c>
    </row>
    <row r="39" spans="1:3" x14ac:dyDescent="0.2">
      <c r="A39" s="45" t="s">
        <v>145</v>
      </c>
      <c r="B39" s="42">
        <v>130</v>
      </c>
      <c r="C39" s="42">
        <v>1040</v>
      </c>
    </row>
    <row r="40" spans="1:3" x14ac:dyDescent="0.2">
      <c r="A40" s="46" t="s">
        <v>16</v>
      </c>
      <c r="B40" s="42">
        <v>25</v>
      </c>
      <c r="C40" s="42">
        <v>200</v>
      </c>
    </row>
    <row r="41" spans="1:3" x14ac:dyDescent="0.2">
      <c r="A41" s="46" t="s">
        <v>61</v>
      </c>
      <c r="B41" s="42">
        <v>30</v>
      </c>
      <c r="C41" s="42">
        <v>240</v>
      </c>
    </row>
    <row r="42" spans="1:3" x14ac:dyDescent="0.2">
      <c r="A42" s="46" t="s">
        <v>1</v>
      </c>
      <c r="B42" s="42">
        <v>40</v>
      </c>
      <c r="C42" s="42">
        <v>320</v>
      </c>
    </row>
    <row r="43" spans="1:3" x14ac:dyDescent="0.2">
      <c r="A43" s="46" t="s">
        <v>99</v>
      </c>
      <c r="B43" s="42">
        <v>5</v>
      </c>
      <c r="C43" s="42">
        <v>40</v>
      </c>
    </row>
    <row r="44" spans="1:3" x14ac:dyDescent="0.2">
      <c r="A44" s="46" t="s">
        <v>87</v>
      </c>
      <c r="B44" s="42">
        <v>30</v>
      </c>
      <c r="C44" s="42">
        <v>240</v>
      </c>
    </row>
    <row r="45" spans="1:3" x14ac:dyDescent="0.2">
      <c r="A45" s="45" t="s">
        <v>146</v>
      </c>
      <c r="B45" s="42">
        <v>60</v>
      </c>
      <c r="C45" s="42">
        <v>480</v>
      </c>
    </row>
    <row r="46" spans="1:3" x14ac:dyDescent="0.2">
      <c r="A46" s="46" t="s">
        <v>42</v>
      </c>
      <c r="B46" s="42">
        <v>20</v>
      </c>
      <c r="C46" s="42">
        <v>160</v>
      </c>
    </row>
    <row r="47" spans="1:3" x14ac:dyDescent="0.2">
      <c r="A47" s="46" t="s">
        <v>48</v>
      </c>
      <c r="B47" s="42">
        <v>20</v>
      </c>
      <c r="C47" s="42">
        <v>160</v>
      </c>
    </row>
    <row r="48" spans="1:3" x14ac:dyDescent="0.2">
      <c r="A48" s="46" t="s">
        <v>70</v>
      </c>
      <c r="B48" s="42">
        <v>20</v>
      </c>
      <c r="C48" s="42">
        <v>160</v>
      </c>
    </row>
    <row r="49" spans="1:3" x14ac:dyDescent="0.2">
      <c r="A49" s="45" t="s">
        <v>147</v>
      </c>
      <c r="B49" s="42">
        <v>358.75</v>
      </c>
      <c r="C49" s="42">
        <v>2870</v>
      </c>
    </row>
    <row r="50" spans="1:3" x14ac:dyDescent="0.2">
      <c r="A50" s="46" t="s">
        <v>63</v>
      </c>
      <c r="B50" s="42">
        <v>81.25</v>
      </c>
      <c r="C50" s="42">
        <v>650</v>
      </c>
    </row>
    <row r="51" spans="1:3" x14ac:dyDescent="0.2">
      <c r="A51" s="46" t="s">
        <v>101</v>
      </c>
      <c r="B51" s="42">
        <v>100</v>
      </c>
      <c r="C51" s="42">
        <v>800</v>
      </c>
    </row>
    <row r="52" spans="1:3" x14ac:dyDescent="0.2">
      <c r="A52" s="46" t="s">
        <v>82</v>
      </c>
      <c r="B52" s="42">
        <v>15</v>
      </c>
      <c r="C52" s="42">
        <v>120</v>
      </c>
    </row>
    <row r="53" spans="1:3" x14ac:dyDescent="0.2">
      <c r="A53" s="46" t="s">
        <v>0</v>
      </c>
      <c r="B53" s="42">
        <v>40</v>
      </c>
      <c r="C53" s="42">
        <v>320</v>
      </c>
    </row>
    <row r="54" spans="1:3" x14ac:dyDescent="0.2">
      <c r="A54" s="46" t="s">
        <v>4</v>
      </c>
      <c r="B54" s="42">
        <v>70</v>
      </c>
      <c r="C54" s="42">
        <v>560</v>
      </c>
    </row>
    <row r="55" spans="1:3" x14ac:dyDescent="0.2">
      <c r="A55" s="46" t="s">
        <v>110</v>
      </c>
      <c r="B55" s="42">
        <v>15</v>
      </c>
      <c r="C55" s="42">
        <v>120</v>
      </c>
    </row>
    <row r="56" spans="1:3" x14ac:dyDescent="0.2">
      <c r="A56" s="46" t="s">
        <v>13</v>
      </c>
      <c r="B56" s="42">
        <v>37.5</v>
      </c>
      <c r="C56" s="42">
        <v>300</v>
      </c>
    </row>
    <row r="57" spans="1:3" x14ac:dyDescent="0.2">
      <c r="A57" s="44" t="s">
        <v>149</v>
      </c>
      <c r="B57" s="42">
        <v>777.5</v>
      </c>
      <c r="C57" s="42">
        <v>6219.6</v>
      </c>
    </row>
    <row r="58" spans="1:3" x14ac:dyDescent="0.2">
      <c r="A58" s="45" t="s">
        <v>143</v>
      </c>
      <c r="B58" s="42">
        <v>219.3</v>
      </c>
      <c r="C58" s="42">
        <v>1754</v>
      </c>
    </row>
    <row r="59" spans="1:3" x14ac:dyDescent="0.2">
      <c r="A59" s="46" t="s">
        <v>79</v>
      </c>
      <c r="B59" s="42">
        <v>18</v>
      </c>
      <c r="C59" s="42">
        <v>144</v>
      </c>
    </row>
    <row r="60" spans="1:3" x14ac:dyDescent="0.2">
      <c r="A60" s="46" t="s">
        <v>82</v>
      </c>
      <c r="B60" s="42">
        <v>15</v>
      </c>
      <c r="C60" s="42">
        <v>120</v>
      </c>
    </row>
    <row r="61" spans="1:3" x14ac:dyDescent="0.2">
      <c r="A61" s="46" t="s">
        <v>1</v>
      </c>
      <c r="B61" s="42">
        <v>40</v>
      </c>
      <c r="C61" s="42">
        <v>320</v>
      </c>
    </row>
    <row r="62" spans="1:3" x14ac:dyDescent="0.2">
      <c r="A62" s="46" t="s">
        <v>99</v>
      </c>
      <c r="B62" s="42">
        <v>5</v>
      </c>
      <c r="C62" s="42">
        <v>40</v>
      </c>
    </row>
    <row r="63" spans="1:3" x14ac:dyDescent="0.2">
      <c r="A63" s="46" t="s">
        <v>158</v>
      </c>
      <c r="B63" s="42">
        <v>16.3</v>
      </c>
      <c r="C63" s="42">
        <v>130</v>
      </c>
    </row>
    <row r="64" spans="1:3" x14ac:dyDescent="0.2">
      <c r="A64" s="46" t="s">
        <v>12</v>
      </c>
      <c r="B64" s="42">
        <v>10</v>
      </c>
      <c r="C64" s="42">
        <v>80</v>
      </c>
    </row>
    <row r="65" spans="1:3" x14ac:dyDescent="0.2">
      <c r="A65" s="46" t="s">
        <v>44</v>
      </c>
      <c r="B65" s="42">
        <v>15</v>
      </c>
      <c r="C65" s="42">
        <v>120</v>
      </c>
    </row>
    <row r="66" spans="1:3" x14ac:dyDescent="0.2">
      <c r="A66" s="46" t="s">
        <v>22</v>
      </c>
      <c r="B66" s="42">
        <v>70</v>
      </c>
      <c r="C66" s="42">
        <v>560</v>
      </c>
    </row>
    <row r="67" spans="1:3" x14ac:dyDescent="0.2">
      <c r="A67" s="46" t="s">
        <v>5</v>
      </c>
      <c r="B67" s="42">
        <v>30</v>
      </c>
      <c r="C67" s="42">
        <v>240</v>
      </c>
    </row>
    <row r="68" spans="1:3" x14ac:dyDescent="0.2">
      <c r="A68" s="45" t="s">
        <v>144</v>
      </c>
      <c r="B68" s="42">
        <v>50</v>
      </c>
      <c r="C68" s="42">
        <v>400</v>
      </c>
    </row>
    <row r="69" spans="1:3" x14ac:dyDescent="0.2">
      <c r="A69" s="46" t="s">
        <v>109</v>
      </c>
      <c r="B69" s="42">
        <v>50</v>
      </c>
      <c r="C69" s="42">
        <v>400</v>
      </c>
    </row>
    <row r="70" spans="1:3" x14ac:dyDescent="0.2">
      <c r="A70" s="45" t="s">
        <v>145</v>
      </c>
      <c r="B70" s="42">
        <v>220</v>
      </c>
      <c r="C70" s="42">
        <v>1760</v>
      </c>
    </row>
    <row r="71" spans="1:3" x14ac:dyDescent="0.2">
      <c r="A71" s="46" t="s">
        <v>16</v>
      </c>
      <c r="B71" s="42">
        <v>25</v>
      </c>
      <c r="C71" s="42">
        <v>200</v>
      </c>
    </row>
    <row r="72" spans="1:3" x14ac:dyDescent="0.2">
      <c r="A72" s="46" t="s">
        <v>61</v>
      </c>
      <c r="B72" s="42">
        <v>30</v>
      </c>
      <c r="C72" s="42">
        <v>240</v>
      </c>
    </row>
    <row r="73" spans="1:3" x14ac:dyDescent="0.2">
      <c r="A73" s="46" t="s">
        <v>1</v>
      </c>
      <c r="B73" s="42">
        <v>100</v>
      </c>
      <c r="C73" s="42">
        <v>800</v>
      </c>
    </row>
    <row r="74" spans="1:3" x14ac:dyDescent="0.2">
      <c r="A74" s="46" t="s">
        <v>99</v>
      </c>
      <c r="B74" s="42">
        <v>15</v>
      </c>
      <c r="C74" s="42">
        <v>120</v>
      </c>
    </row>
    <row r="75" spans="1:3" x14ac:dyDescent="0.2">
      <c r="A75" s="46" t="s">
        <v>150</v>
      </c>
      <c r="B75" s="42">
        <v>50</v>
      </c>
      <c r="C75" s="42">
        <v>400</v>
      </c>
    </row>
    <row r="76" spans="1:3" x14ac:dyDescent="0.2">
      <c r="A76" s="45" t="s">
        <v>146</v>
      </c>
      <c r="B76" s="42">
        <v>45</v>
      </c>
      <c r="C76" s="42">
        <v>360</v>
      </c>
    </row>
    <row r="77" spans="1:3" x14ac:dyDescent="0.2">
      <c r="A77" s="46" t="s">
        <v>72</v>
      </c>
      <c r="B77" s="42">
        <v>20</v>
      </c>
      <c r="C77" s="42">
        <v>160</v>
      </c>
    </row>
    <row r="78" spans="1:3" x14ac:dyDescent="0.2">
      <c r="A78" s="46" t="s">
        <v>85</v>
      </c>
      <c r="B78" s="42">
        <v>25</v>
      </c>
      <c r="C78" s="42">
        <v>200</v>
      </c>
    </row>
    <row r="79" spans="1:3" x14ac:dyDescent="0.2">
      <c r="A79" s="45" t="s">
        <v>147</v>
      </c>
      <c r="B79" s="42">
        <v>243.2</v>
      </c>
      <c r="C79" s="42">
        <v>1945.6</v>
      </c>
    </row>
    <row r="80" spans="1:3" x14ac:dyDescent="0.2">
      <c r="A80" s="46" t="s">
        <v>63</v>
      </c>
      <c r="B80" s="42">
        <v>40.700000000000003</v>
      </c>
      <c r="C80" s="42">
        <v>325.60000000000002</v>
      </c>
    </row>
    <row r="81" spans="1:3" x14ac:dyDescent="0.2">
      <c r="A81" s="46" t="s">
        <v>82</v>
      </c>
      <c r="B81" s="42">
        <v>15</v>
      </c>
      <c r="C81" s="42">
        <v>120</v>
      </c>
    </row>
    <row r="82" spans="1:3" x14ac:dyDescent="0.2">
      <c r="A82" s="46" t="s">
        <v>0</v>
      </c>
      <c r="B82" s="42">
        <v>40</v>
      </c>
      <c r="C82" s="42">
        <v>320</v>
      </c>
    </row>
    <row r="83" spans="1:3" x14ac:dyDescent="0.2">
      <c r="A83" s="46" t="s">
        <v>99</v>
      </c>
      <c r="B83" s="42">
        <v>5</v>
      </c>
      <c r="C83" s="42">
        <v>40</v>
      </c>
    </row>
    <row r="84" spans="1:3" x14ac:dyDescent="0.2">
      <c r="A84" s="46" t="s">
        <v>13</v>
      </c>
      <c r="B84" s="42">
        <v>37.5</v>
      </c>
      <c r="C84" s="42">
        <v>300</v>
      </c>
    </row>
    <row r="85" spans="1:3" x14ac:dyDescent="0.2">
      <c r="A85" s="46" t="s">
        <v>56</v>
      </c>
      <c r="B85" s="42">
        <v>70</v>
      </c>
      <c r="C85" s="42">
        <v>560</v>
      </c>
    </row>
    <row r="86" spans="1:3" x14ac:dyDescent="0.2">
      <c r="A86" s="46" t="s">
        <v>151</v>
      </c>
      <c r="B86" s="42">
        <v>5</v>
      </c>
      <c r="C86" s="42">
        <v>40</v>
      </c>
    </row>
    <row r="87" spans="1:3" x14ac:dyDescent="0.2">
      <c r="A87" s="46" t="s">
        <v>78</v>
      </c>
      <c r="B87" s="42">
        <v>30</v>
      </c>
      <c r="C87" s="42">
        <v>240</v>
      </c>
    </row>
    <row r="88" spans="1:3" x14ac:dyDescent="0.2">
      <c r="A88" s="44" t="s">
        <v>153</v>
      </c>
      <c r="B88" s="42">
        <v>795</v>
      </c>
      <c r="C88" s="42">
        <v>6359.6</v>
      </c>
    </row>
    <row r="89" spans="1:3" x14ac:dyDescent="0.2">
      <c r="A89" s="45" t="s">
        <v>143</v>
      </c>
      <c r="B89" s="42">
        <v>263</v>
      </c>
      <c r="C89" s="42">
        <v>2104</v>
      </c>
    </row>
    <row r="90" spans="1:3" x14ac:dyDescent="0.2">
      <c r="A90" s="46" t="s">
        <v>79</v>
      </c>
      <c r="B90" s="42">
        <v>18</v>
      </c>
      <c r="C90" s="42">
        <v>144</v>
      </c>
    </row>
    <row r="91" spans="1:3" x14ac:dyDescent="0.2">
      <c r="A91" s="46" t="s">
        <v>97</v>
      </c>
      <c r="B91" s="42">
        <v>30</v>
      </c>
      <c r="C91" s="42">
        <v>240</v>
      </c>
    </row>
    <row r="92" spans="1:3" x14ac:dyDescent="0.2">
      <c r="A92" s="46" t="s">
        <v>82</v>
      </c>
      <c r="B92" s="42">
        <v>15</v>
      </c>
      <c r="C92" s="42">
        <v>120</v>
      </c>
    </row>
    <row r="93" spans="1:3" x14ac:dyDescent="0.2">
      <c r="A93" s="46" t="s">
        <v>0</v>
      </c>
      <c r="B93" s="42">
        <v>100</v>
      </c>
      <c r="C93" s="42">
        <v>800</v>
      </c>
    </row>
    <row r="94" spans="1:3" x14ac:dyDescent="0.2">
      <c r="A94" s="46" t="s">
        <v>99</v>
      </c>
      <c r="B94" s="42">
        <v>5</v>
      </c>
      <c r="C94" s="42">
        <v>40</v>
      </c>
    </row>
    <row r="95" spans="1:3" x14ac:dyDescent="0.2">
      <c r="A95" s="46" t="s">
        <v>12</v>
      </c>
      <c r="B95" s="42">
        <v>10</v>
      </c>
      <c r="C95" s="42">
        <v>80</v>
      </c>
    </row>
    <row r="96" spans="1:3" x14ac:dyDescent="0.2">
      <c r="A96" s="46" t="s">
        <v>44</v>
      </c>
      <c r="B96" s="42">
        <v>15</v>
      </c>
      <c r="C96" s="42">
        <v>120</v>
      </c>
    </row>
    <row r="97" spans="1:3" x14ac:dyDescent="0.2">
      <c r="A97" s="46" t="s">
        <v>154</v>
      </c>
      <c r="B97" s="42">
        <v>70</v>
      </c>
      <c r="C97" s="42">
        <v>560</v>
      </c>
    </row>
    <row r="98" spans="1:3" x14ac:dyDescent="0.2">
      <c r="A98" s="45" t="s">
        <v>144</v>
      </c>
      <c r="B98" s="42">
        <v>50</v>
      </c>
      <c r="C98" s="42">
        <v>400</v>
      </c>
    </row>
    <row r="99" spans="1:3" x14ac:dyDescent="0.2">
      <c r="A99" s="46" t="s">
        <v>107</v>
      </c>
      <c r="B99" s="42">
        <v>50</v>
      </c>
      <c r="C99" s="42">
        <v>400</v>
      </c>
    </row>
    <row r="100" spans="1:3" x14ac:dyDescent="0.2">
      <c r="A100" s="45" t="s">
        <v>145</v>
      </c>
      <c r="B100" s="42">
        <v>170</v>
      </c>
      <c r="C100" s="42">
        <v>1360</v>
      </c>
    </row>
    <row r="101" spans="1:3" x14ac:dyDescent="0.2">
      <c r="A101" s="46" t="s">
        <v>42</v>
      </c>
      <c r="B101" s="42">
        <v>25</v>
      </c>
      <c r="C101" s="42">
        <v>200</v>
      </c>
    </row>
    <row r="102" spans="1:3" x14ac:dyDescent="0.2">
      <c r="A102" s="46" t="s">
        <v>16</v>
      </c>
      <c r="B102" s="42">
        <v>25</v>
      </c>
      <c r="C102" s="42">
        <v>200</v>
      </c>
    </row>
    <row r="103" spans="1:3" x14ac:dyDescent="0.2">
      <c r="A103" s="46" t="s">
        <v>61</v>
      </c>
      <c r="B103" s="42">
        <v>30</v>
      </c>
      <c r="C103" s="42">
        <v>240</v>
      </c>
    </row>
    <row r="104" spans="1:3" x14ac:dyDescent="0.2">
      <c r="A104" s="46" t="s">
        <v>1</v>
      </c>
      <c r="B104" s="42">
        <v>40</v>
      </c>
      <c r="C104" s="42">
        <v>320</v>
      </c>
    </row>
    <row r="105" spans="1:3" x14ac:dyDescent="0.2">
      <c r="A105" s="46" t="s">
        <v>99</v>
      </c>
      <c r="B105" s="42">
        <v>5</v>
      </c>
      <c r="C105" s="42">
        <v>40</v>
      </c>
    </row>
    <row r="106" spans="1:3" x14ac:dyDescent="0.2">
      <c r="A106" s="46" t="s">
        <v>48</v>
      </c>
      <c r="B106" s="42">
        <v>25</v>
      </c>
      <c r="C106" s="42">
        <v>200</v>
      </c>
    </row>
    <row r="107" spans="1:3" x14ac:dyDescent="0.2">
      <c r="A107" s="46" t="s">
        <v>73</v>
      </c>
      <c r="B107" s="42">
        <v>20</v>
      </c>
      <c r="C107" s="42">
        <v>160</v>
      </c>
    </row>
    <row r="108" spans="1:3" x14ac:dyDescent="0.2">
      <c r="A108" s="45" t="s">
        <v>146</v>
      </c>
      <c r="B108" s="42">
        <v>25</v>
      </c>
      <c r="C108" s="42">
        <v>200</v>
      </c>
    </row>
    <row r="109" spans="1:3" x14ac:dyDescent="0.2">
      <c r="A109" s="46" t="s">
        <v>86</v>
      </c>
      <c r="B109" s="42">
        <v>25</v>
      </c>
      <c r="C109" s="42">
        <v>200</v>
      </c>
    </row>
    <row r="110" spans="1:3" x14ac:dyDescent="0.2">
      <c r="A110" s="45" t="s">
        <v>147</v>
      </c>
      <c r="B110" s="42">
        <v>287</v>
      </c>
      <c r="C110" s="42">
        <v>2295.6</v>
      </c>
    </row>
    <row r="111" spans="1:3" x14ac:dyDescent="0.2">
      <c r="A111" s="46" t="s">
        <v>63</v>
      </c>
      <c r="B111" s="42">
        <v>40.700000000000003</v>
      </c>
      <c r="C111" s="42">
        <v>325.60000000000002</v>
      </c>
    </row>
    <row r="112" spans="1:3" x14ac:dyDescent="0.2">
      <c r="A112" s="46" t="s">
        <v>96</v>
      </c>
      <c r="B112" s="42">
        <v>70</v>
      </c>
      <c r="C112" s="42">
        <v>560</v>
      </c>
    </row>
    <row r="113" spans="1:3" x14ac:dyDescent="0.2">
      <c r="A113" s="46" t="s">
        <v>97</v>
      </c>
      <c r="B113" s="42">
        <v>30</v>
      </c>
      <c r="C113" s="42">
        <v>240</v>
      </c>
    </row>
    <row r="114" spans="1:3" x14ac:dyDescent="0.2">
      <c r="A114" s="46" t="s">
        <v>82</v>
      </c>
      <c r="B114" s="42">
        <v>15</v>
      </c>
      <c r="C114" s="42">
        <v>120</v>
      </c>
    </row>
    <row r="115" spans="1:3" x14ac:dyDescent="0.2">
      <c r="A115" s="46" t="s">
        <v>0</v>
      </c>
      <c r="B115" s="42">
        <v>100</v>
      </c>
      <c r="C115" s="42">
        <v>800</v>
      </c>
    </row>
    <row r="116" spans="1:3" x14ac:dyDescent="0.2">
      <c r="A116" s="46" t="s">
        <v>99</v>
      </c>
      <c r="B116" s="42">
        <v>5</v>
      </c>
      <c r="C116" s="42">
        <v>40</v>
      </c>
    </row>
    <row r="117" spans="1:3" x14ac:dyDescent="0.2">
      <c r="A117" s="46" t="s">
        <v>158</v>
      </c>
      <c r="B117" s="42">
        <v>16.3</v>
      </c>
      <c r="C117" s="42">
        <v>130</v>
      </c>
    </row>
    <row r="118" spans="1:3" x14ac:dyDescent="0.2">
      <c r="A118" s="46" t="s">
        <v>151</v>
      </c>
      <c r="B118" s="42">
        <v>10</v>
      </c>
      <c r="C118" s="42">
        <v>80</v>
      </c>
    </row>
    <row r="119" spans="1:3" x14ac:dyDescent="0.2">
      <c r="A119" s="44" t="s">
        <v>155</v>
      </c>
      <c r="B119" s="42">
        <v>791.75</v>
      </c>
      <c r="C119" s="42">
        <v>6334</v>
      </c>
    </row>
    <row r="120" spans="1:3" x14ac:dyDescent="0.2">
      <c r="A120" s="45" t="s">
        <v>143</v>
      </c>
      <c r="B120" s="42">
        <v>203</v>
      </c>
      <c r="C120" s="42">
        <v>1624</v>
      </c>
    </row>
    <row r="121" spans="1:3" x14ac:dyDescent="0.2">
      <c r="A121" s="46" t="s">
        <v>79</v>
      </c>
      <c r="B121" s="42">
        <v>18</v>
      </c>
      <c r="C121" s="42">
        <v>144</v>
      </c>
    </row>
    <row r="122" spans="1:3" x14ac:dyDescent="0.2">
      <c r="A122" s="46" t="s">
        <v>97</v>
      </c>
      <c r="B122" s="42">
        <v>30</v>
      </c>
      <c r="C122" s="42">
        <v>240</v>
      </c>
    </row>
    <row r="123" spans="1:3" x14ac:dyDescent="0.2">
      <c r="A123" s="46" t="s">
        <v>82</v>
      </c>
      <c r="B123" s="42">
        <v>15</v>
      </c>
      <c r="C123" s="42">
        <v>120</v>
      </c>
    </row>
    <row r="124" spans="1:3" x14ac:dyDescent="0.2">
      <c r="A124" s="46" t="s">
        <v>1</v>
      </c>
      <c r="B124" s="42">
        <v>40</v>
      </c>
      <c r="C124" s="42">
        <v>320</v>
      </c>
    </row>
    <row r="125" spans="1:3" x14ac:dyDescent="0.2">
      <c r="A125" s="46" t="s">
        <v>99</v>
      </c>
      <c r="B125" s="42">
        <v>5</v>
      </c>
      <c r="C125" s="42">
        <v>40</v>
      </c>
    </row>
    <row r="126" spans="1:3" x14ac:dyDescent="0.2">
      <c r="A126" s="46" t="s">
        <v>25</v>
      </c>
      <c r="B126" s="42">
        <v>70</v>
      </c>
      <c r="C126" s="42">
        <v>560</v>
      </c>
    </row>
    <row r="127" spans="1:3" x14ac:dyDescent="0.2">
      <c r="A127" s="46" t="s">
        <v>12</v>
      </c>
      <c r="B127" s="42">
        <v>10</v>
      </c>
      <c r="C127" s="42">
        <v>80</v>
      </c>
    </row>
    <row r="128" spans="1:3" x14ac:dyDescent="0.2">
      <c r="A128" s="46" t="s">
        <v>44</v>
      </c>
      <c r="B128" s="42">
        <v>15</v>
      </c>
      <c r="C128" s="42">
        <v>120</v>
      </c>
    </row>
    <row r="129" spans="1:3" x14ac:dyDescent="0.2">
      <c r="A129" s="45" t="s">
        <v>144</v>
      </c>
      <c r="B129" s="42">
        <v>40</v>
      </c>
      <c r="C129" s="42">
        <v>320</v>
      </c>
    </row>
    <row r="130" spans="1:3" x14ac:dyDescent="0.2">
      <c r="A130" s="46" t="s">
        <v>84</v>
      </c>
      <c r="B130" s="42">
        <v>40</v>
      </c>
      <c r="C130" s="42">
        <v>320</v>
      </c>
    </row>
    <row r="131" spans="1:3" x14ac:dyDescent="0.2">
      <c r="A131" s="45" t="s">
        <v>145</v>
      </c>
      <c r="B131" s="42">
        <v>130</v>
      </c>
      <c r="C131" s="42">
        <v>1040</v>
      </c>
    </row>
    <row r="132" spans="1:3" x14ac:dyDescent="0.2">
      <c r="A132" s="46" t="s">
        <v>16</v>
      </c>
      <c r="B132" s="42">
        <v>25</v>
      </c>
      <c r="C132" s="42">
        <v>200</v>
      </c>
    </row>
    <row r="133" spans="1:3" x14ac:dyDescent="0.2">
      <c r="A133" s="46" t="s">
        <v>61</v>
      </c>
      <c r="B133" s="42">
        <v>30</v>
      </c>
      <c r="C133" s="42">
        <v>240</v>
      </c>
    </row>
    <row r="134" spans="1:3" x14ac:dyDescent="0.2">
      <c r="A134" s="46" t="s">
        <v>1</v>
      </c>
      <c r="B134" s="42">
        <v>40</v>
      </c>
      <c r="C134" s="42">
        <v>320</v>
      </c>
    </row>
    <row r="135" spans="1:3" x14ac:dyDescent="0.2">
      <c r="A135" s="46" t="s">
        <v>99</v>
      </c>
      <c r="B135" s="42">
        <v>5</v>
      </c>
      <c r="C135" s="42">
        <v>40</v>
      </c>
    </row>
    <row r="136" spans="1:3" x14ac:dyDescent="0.2">
      <c r="A136" s="46" t="s">
        <v>87</v>
      </c>
      <c r="B136" s="42">
        <v>30</v>
      </c>
      <c r="C136" s="42">
        <v>240</v>
      </c>
    </row>
    <row r="137" spans="1:3" x14ac:dyDescent="0.2">
      <c r="A137" s="45" t="s">
        <v>146</v>
      </c>
      <c r="B137" s="42">
        <v>60</v>
      </c>
      <c r="C137" s="42">
        <v>480</v>
      </c>
    </row>
    <row r="138" spans="1:3" x14ac:dyDescent="0.2">
      <c r="A138" s="46" t="s">
        <v>42</v>
      </c>
      <c r="B138" s="42">
        <v>20</v>
      </c>
      <c r="C138" s="42">
        <v>160</v>
      </c>
    </row>
    <row r="139" spans="1:3" x14ac:dyDescent="0.2">
      <c r="A139" s="46" t="s">
        <v>48</v>
      </c>
      <c r="B139" s="42">
        <v>20</v>
      </c>
      <c r="C139" s="42">
        <v>160</v>
      </c>
    </row>
    <row r="140" spans="1:3" x14ac:dyDescent="0.2">
      <c r="A140" s="46" t="s">
        <v>70</v>
      </c>
      <c r="B140" s="42">
        <v>20</v>
      </c>
      <c r="C140" s="42">
        <v>160</v>
      </c>
    </row>
    <row r="141" spans="1:3" x14ac:dyDescent="0.2">
      <c r="A141" s="45" t="s">
        <v>147</v>
      </c>
      <c r="B141" s="42">
        <v>358.75</v>
      </c>
      <c r="C141" s="42">
        <v>2870</v>
      </c>
    </row>
    <row r="142" spans="1:3" x14ac:dyDescent="0.2">
      <c r="A142" s="46" t="s">
        <v>63</v>
      </c>
      <c r="B142" s="42">
        <v>81.25</v>
      </c>
      <c r="C142" s="42">
        <v>650</v>
      </c>
    </row>
    <row r="143" spans="1:3" x14ac:dyDescent="0.2">
      <c r="A143" s="46" t="s">
        <v>101</v>
      </c>
      <c r="B143" s="42">
        <v>100</v>
      </c>
      <c r="C143" s="42">
        <v>800</v>
      </c>
    </row>
    <row r="144" spans="1:3" x14ac:dyDescent="0.2">
      <c r="A144" s="46" t="s">
        <v>82</v>
      </c>
      <c r="B144" s="42">
        <v>15</v>
      </c>
      <c r="C144" s="42">
        <v>120</v>
      </c>
    </row>
    <row r="145" spans="1:3" x14ac:dyDescent="0.2">
      <c r="A145" s="46" t="s">
        <v>0</v>
      </c>
      <c r="B145" s="42">
        <v>40</v>
      </c>
      <c r="C145" s="42">
        <v>320</v>
      </c>
    </row>
    <row r="146" spans="1:3" x14ac:dyDescent="0.2">
      <c r="A146" s="46" t="s">
        <v>4</v>
      </c>
      <c r="B146" s="42">
        <v>70</v>
      </c>
      <c r="C146" s="42">
        <v>560</v>
      </c>
    </row>
    <row r="147" spans="1:3" x14ac:dyDescent="0.2">
      <c r="A147" s="46" t="s">
        <v>110</v>
      </c>
      <c r="B147" s="42">
        <v>15</v>
      </c>
      <c r="C147" s="42">
        <v>120</v>
      </c>
    </row>
    <row r="148" spans="1:3" x14ac:dyDescent="0.2">
      <c r="A148" s="46" t="s">
        <v>13</v>
      </c>
      <c r="B148" s="42">
        <v>37.5</v>
      </c>
      <c r="C148" s="42">
        <v>300</v>
      </c>
    </row>
    <row r="149" spans="1:3" x14ac:dyDescent="0.2">
      <c r="A149" s="44" t="s">
        <v>156</v>
      </c>
      <c r="B149" s="42">
        <v>534.29999999999995</v>
      </c>
      <c r="C149" s="42">
        <v>4274</v>
      </c>
    </row>
    <row r="150" spans="1:3" x14ac:dyDescent="0.2">
      <c r="A150" s="45" t="s">
        <v>143</v>
      </c>
      <c r="B150" s="42">
        <v>219.3</v>
      </c>
      <c r="C150" s="42">
        <v>1754</v>
      </c>
    </row>
    <row r="151" spans="1:3" x14ac:dyDescent="0.2">
      <c r="A151" s="46" t="s">
        <v>79</v>
      </c>
      <c r="B151" s="42">
        <v>18</v>
      </c>
      <c r="C151" s="42">
        <v>144</v>
      </c>
    </row>
    <row r="152" spans="1:3" x14ac:dyDescent="0.2">
      <c r="A152" s="46" t="s">
        <v>82</v>
      </c>
      <c r="B152" s="42">
        <v>15</v>
      </c>
      <c r="C152" s="42">
        <v>120</v>
      </c>
    </row>
    <row r="153" spans="1:3" x14ac:dyDescent="0.2">
      <c r="A153" s="46" t="s">
        <v>1</v>
      </c>
      <c r="B153" s="42">
        <v>40</v>
      </c>
      <c r="C153" s="42">
        <v>320</v>
      </c>
    </row>
    <row r="154" spans="1:3" x14ac:dyDescent="0.2">
      <c r="A154" s="46" t="s">
        <v>99</v>
      </c>
      <c r="B154" s="42">
        <v>5</v>
      </c>
      <c r="C154" s="42">
        <v>40</v>
      </c>
    </row>
    <row r="155" spans="1:3" x14ac:dyDescent="0.2">
      <c r="A155" s="46" t="s">
        <v>158</v>
      </c>
      <c r="B155" s="42">
        <v>16.3</v>
      </c>
      <c r="C155" s="42">
        <v>130</v>
      </c>
    </row>
    <row r="156" spans="1:3" x14ac:dyDescent="0.2">
      <c r="A156" s="46" t="s">
        <v>12</v>
      </c>
      <c r="B156" s="42">
        <v>10</v>
      </c>
      <c r="C156" s="42">
        <v>80</v>
      </c>
    </row>
    <row r="157" spans="1:3" x14ac:dyDescent="0.2">
      <c r="A157" s="46" t="s">
        <v>44</v>
      </c>
      <c r="B157" s="42">
        <v>15</v>
      </c>
      <c r="C157" s="42">
        <v>120</v>
      </c>
    </row>
    <row r="158" spans="1:3" x14ac:dyDescent="0.2">
      <c r="A158" s="46" t="s">
        <v>22</v>
      </c>
      <c r="B158" s="42">
        <v>70</v>
      </c>
      <c r="C158" s="42">
        <v>560</v>
      </c>
    </row>
    <row r="159" spans="1:3" x14ac:dyDescent="0.2">
      <c r="A159" s="46" t="s">
        <v>5</v>
      </c>
      <c r="B159" s="42">
        <v>30</v>
      </c>
      <c r="C159" s="42">
        <v>240</v>
      </c>
    </row>
    <row r="160" spans="1:3" x14ac:dyDescent="0.2">
      <c r="A160" s="45" t="s">
        <v>144</v>
      </c>
      <c r="B160" s="42">
        <v>50</v>
      </c>
      <c r="C160" s="42">
        <v>400</v>
      </c>
    </row>
    <row r="161" spans="1:3" x14ac:dyDescent="0.2">
      <c r="A161" s="46" t="s">
        <v>109</v>
      </c>
      <c r="B161" s="42">
        <v>50</v>
      </c>
      <c r="C161" s="42">
        <v>400</v>
      </c>
    </row>
    <row r="162" spans="1:3" x14ac:dyDescent="0.2">
      <c r="A162" s="45" t="s">
        <v>145</v>
      </c>
      <c r="B162" s="42">
        <v>220</v>
      </c>
      <c r="C162" s="42">
        <v>1760</v>
      </c>
    </row>
    <row r="163" spans="1:3" x14ac:dyDescent="0.2">
      <c r="A163" s="46" t="s">
        <v>16</v>
      </c>
      <c r="B163" s="42">
        <v>25</v>
      </c>
      <c r="C163" s="42">
        <v>200</v>
      </c>
    </row>
    <row r="164" spans="1:3" x14ac:dyDescent="0.2">
      <c r="A164" s="46" t="s">
        <v>61</v>
      </c>
      <c r="B164" s="42">
        <v>30</v>
      </c>
      <c r="C164" s="42">
        <v>240</v>
      </c>
    </row>
    <row r="165" spans="1:3" x14ac:dyDescent="0.2">
      <c r="A165" s="46" t="s">
        <v>1</v>
      </c>
      <c r="B165" s="42">
        <v>100</v>
      </c>
      <c r="C165" s="42">
        <v>800</v>
      </c>
    </row>
    <row r="166" spans="1:3" x14ac:dyDescent="0.2">
      <c r="A166" s="46" t="s">
        <v>99</v>
      </c>
      <c r="B166" s="42">
        <v>15</v>
      </c>
      <c r="C166" s="42">
        <v>120</v>
      </c>
    </row>
    <row r="167" spans="1:3" x14ac:dyDescent="0.2">
      <c r="A167" s="46" t="s">
        <v>150</v>
      </c>
      <c r="B167" s="42">
        <v>50</v>
      </c>
      <c r="C167" s="42">
        <v>400</v>
      </c>
    </row>
    <row r="168" spans="1:3" x14ac:dyDescent="0.2">
      <c r="A168" s="45" t="s">
        <v>146</v>
      </c>
      <c r="B168" s="42">
        <v>45</v>
      </c>
      <c r="C168" s="42">
        <v>360</v>
      </c>
    </row>
    <row r="169" spans="1:3" x14ac:dyDescent="0.2">
      <c r="A169" s="46" t="s">
        <v>72</v>
      </c>
      <c r="B169" s="42">
        <v>20</v>
      </c>
      <c r="C169" s="42">
        <v>160</v>
      </c>
    </row>
    <row r="170" spans="1:3" x14ac:dyDescent="0.2">
      <c r="A170" s="46" t="s">
        <v>85</v>
      </c>
      <c r="B170" s="42">
        <v>25</v>
      </c>
      <c r="C170" s="42">
        <v>200</v>
      </c>
    </row>
    <row r="171" spans="1:3" x14ac:dyDescent="0.2">
      <c r="A171" s="44" t="s">
        <v>120</v>
      </c>
      <c r="B171" s="42">
        <v>4156.6000000000004</v>
      </c>
      <c r="C171" s="42">
        <v>33210.199999999997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opLeftCell="A22" workbookViewId="0">
      <selection activeCell="N14" sqref="N14"/>
    </sheetView>
  </sheetViews>
  <sheetFormatPr defaultRowHeight="12.75" x14ac:dyDescent="0.2"/>
  <cols>
    <col min="1" max="1" width="27" customWidth="1"/>
    <col min="2" max="2" width="8.7109375" bestFit="1" customWidth="1"/>
    <col min="3" max="3" width="11" style="33" hidden="1" customWidth="1"/>
    <col min="4" max="4" width="8.7109375" bestFit="1" customWidth="1"/>
    <col min="5" max="5" width="11" style="33" hidden="1" customWidth="1"/>
    <col min="6" max="6" width="8.7109375" bestFit="1" customWidth="1"/>
    <col min="7" max="7" width="8.7109375" style="33" bestFit="1" customWidth="1"/>
    <col min="8" max="13" width="8.7109375" bestFit="1" customWidth="1"/>
    <col min="14" max="14" width="13.140625" bestFit="1" customWidth="1"/>
    <col min="15" max="15" width="9.7109375" bestFit="1" customWidth="1"/>
  </cols>
  <sheetData>
    <row r="1" spans="1:15" x14ac:dyDescent="0.2">
      <c r="A1" s="2"/>
      <c r="B1" s="6" t="s">
        <v>123</v>
      </c>
      <c r="C1" s="37" t="s">
        <v>137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x14ac:dyDescent="0.2">
      <c r="A2" s="5"/>
      <c r="B2" s="38" t="s">
        <v>129</v>
      </c>
      <c r="C2" s="34"/>
      <c r="D2" s="2" t="s">
        <v>104</v>
      </c>
      <c r="E2" s="3"/>
      <c r="F2" s="2" t="s">
        <v>149</v>
      </c>
      <c r="G2" s="3"/>
      <c r="H2" s="2" t="s">
        <v>153</v>
      </c>
      <c r="I2" s="3"/>
      <c r="J2" s="2" t="s">
        <v>155</v>
      </c>
      <c r="K2" s="3"/>
      <c r="L2" s="2" t="s">
        <v>156</v>
      </c>
      <c r="M2" s="3"/>
      <c r="N2" s="2" t="s">
        <v>135</v>
      </c>
      <c r="O2" s="8" t="s">
        <v>133</v>
      </c>
    </row>
    <row r="3" spans="1:15" x14ac:dyDescent="0.2">
      <c r="A3" s="6" t="s">
        <v>7</v>
      </c>
      <c r="B3" s="2" t="s">
        <v>136</v>
      </c>
      <c r="C3" s="35" t="s">
        <v>134</v>
      </c>
      <c r="D3" s="2" t="s">
        <v>136</v>
      </c>
      <c r="E3" s="7" t="s">
        <v>134</v>
      </c>
      <c r="F3" s="2" t="s">
        <v>136</v>
      </c>
      <c r="G3" s="7" t="s">
        <v>134</v>
      </c>
      <c r="H3" s="2" t="s">
        <v>136</v>
      </c>
      <c r="I3" s="7" t="s">
        <v>134</v>
      </c>
      <c r="J3" s="2" t="s">
        <v>136</v>
      </c>
      <c r="K3" s="7" t="s">
        <v>134</v>
      </c>
      <c r="L3" s="2" t="s">
        <v>136</v>
      </c>
      <c r="M3" s="7" t="s">
        <v>134</v>
      </c>
      <c r="N3" s="5"/>
      <c r="O3" s="30"/>
    </row>
    <row r="4" spans="1:15" x14ac:dyDescent="0.2">
      <c r="A4" s="2" t="s">
        <v>63</v>
      </c>
      <c r="B4" s="28">
        <v>325</v>
      </c>
      <c r="C4" s="35">
        <v>120</v>
      </c>
      <c r="D4" s="28">
        <v>650</v>
      </c>
      <c r="E4" s="35">
        <v>240</v>
      </c>
      <c r="F4" s="28">
        <v>325.60000000000002</v>
      </c>
      <c r="G4" s="92">
        <v>24</v>
      </c>
      <c r="H4" s="28">
        <v>325.60000000000002</v>
      </c>
      <c r="I4" s="92">
        <v>132</v>
      </c>
      <c r="J4" s="28">
        <v>650</v>
      </c>
      <c r="K4" s="92">
        <v>240</v>
      </c>
      <c r="L4" s="28"/>
      <c r="M4" s="92"/>
      <c r="N4" s="28">
        <v>2276.1999999999998</v>
      </c>
      <c r="O4" s="31">
        <v>756</v>
      </c>
    </row>
    <row r="5" spans="1:15" x14ac:dyDescent="0.2">
      <c r="A5" s="9" t="s">
        <v>96</v>
      </c>
      <c r="B5" s="39"/>
      <c r="D5" s="39"/>
      <c r="F5" s="39"/>
      <c r="G5" s="42"/>
      <c r="H5" s="39">
        <v>560</v>
      </c>
      <c r="I5" s="42">
        <v>30</v>
      </c>
      <c r="J5" s="39"/>
      <c r="K5" s="42"/>
      <c r="L5" s="39"/>
      <c r="M5" s="42"/>
      <c r="N5" s="39">
        <v>560</v>
      </c>
      <c r="O5" s="40">
        <v>30</v>
      </c>
    </row>
    <row r="6" spans="1:15" x14ac:dyDescent="0.2">
      <c r="A6" s="9" t="s">
        <v>79</v>
      </c>
      <c r="B6" s="39">
        <v>144</v>
      </c>
      <c r="C6" s="33">
        <v>0</v>
      </c>
      <c r="D6" s="39">
        <v>144</v>
      </c>
      <c r="E6" s="33">
        <v>0</v>
      </c>
      <c r="F6" s="39">
        <v>144</v>
      </c>
      <c r="G6" s="42">
        <v>0</v>
      </c>
      <c r="H6" s="39">
        <v>144</v>
      </c>
      <c r="I6" s="42">
        <v>0</v>
      </c>
      <c r="J6" s="39">
        <v>144</v>
      </c>
      <c r="K6" s="42">
        <v>0</v>
      </c>
      <c r="L6" s="39">
        <v>144</v>
      </c>
      <c r="M6" s="42">
        <v>0</v>
      </c>
      <c r="N6" s="39">
        <v>864</v>
      </c>
      <c r="O6" s="40">
        <v>0</v>
      </c>
    </row>
    <row r="7" spans="1:15" x14ac:dyDescent="0.2">
      <c r="A7" s="9" t="s">
        <v>32</v>
      </c>
      <c r="B7" s="39">
        <v>150</v>
      </c>
      <c r="C7" s="33">
        <v>0</v>
      </c>
      <c r="D7" s="39"/>
      <c r="F7" s="39"/>
      <c r="G7" s="42"/>
      <c r="H7" s="39"/>
      <c r="I7" s="42"/>
      <c r="J7" s="39"/>
      <c r="K7" s="42"/>
      <c r="L7" s="39"/>
      <c r="M7" s="42"/>
      <c r="N7" s="39">
        <v>150</v>
      </c>
      <c r="O7" s="40">
        <v>0</v>
      </c>
    </row>
    <row r="8" spans="1:15" x14ac:dyDescent="0.2">
      <c r="A8" s="9" t="s">
        <v>107</v>
      </c>
      <c r="B8" s="39">
        <v>400</v>
      </c>
      <c r="C8" s="33">
        <v>0</v>
      </c>
      <c r="D8" s="39"/>
      <c r="F8" s="39"/>
      <c r="G8" s="42"/>
      <c r="H8" s="39">
        <v>400</v>
      </c>
      <c r="I8" s="42">
        <v>0</v>
      </c>
      <c r="J8" s="39"/>
      <c r="K8" s="42"/>
      <c r="L8" s="39"/>
      <c r="M8" s="42"/>
      <c r="N8" s="39">
        <v>800</v>
      </c>
      <c r="O8" s="40">
        <v>0</v>
      </c>
    </row>
    <row r="9" spans="1:15" x14ac:dyDescent="0.2">
      <c r="A9" s="9" t="s">
        <v>80</v>
      </c>
      <c r="B9" s="39">
        <v>320</v>
      </c>
      <c r="C9" s="33">
        <v>0</v>
      </c>
      <c r="D9" s="39"/>
      <c r="F9" s="39"/>
      <c r="G9" s="42"/>
      <c r="H9" s="39"/>
      <c r="I9" s="42"/>
      <c r="J9" s="39"/>
      <c r="K9" s="42"/>
      <c r="L9" s="39"/>
      <c r="M9" s="42"/>
      <c r="N9" s="39">
        <v>320</v>
      </c>
      <c r="O9" s="40">
        <v>0</v>
      </c>
    </row>
    <row r="10" spans="1:15" x14ac:dyDescent="0.2">
      <c r="A10" s="9" t="s">
        <v>42</v>
      </c>
      <c r="B10" s="39">
        <v>200</v>
      </c>
      <c r="C10" s="33">
        <v>0</v>
      </c>
      <c r="D10" s="39">
        <v>160</v>
      </c>
      <c r="E10" s="33">
        <v>0</v>
      </c>
      <c r="F10" s="39"/>
      <c r="G10" s="42"/>
      <c r="H10" s="39">
        <v>200</v>
      </c>
      <c r="I10" s="42">
        <v>0</v>
      </c>
      <c r="J10" s="39">
        <v>160</v>
      </c>
      <c r="K10" s="42">
        <v>0</v>
      </c>
      <c r="L10" s="39"/>
      <c r="M10" s="42"/>
      <c r="N10" s="39">
        <v>720</v>
      </c>
      <c r="O10" s="40">
        <v>0</v>
      </c>
    </row>
    <row r="11" spans="1:15" x14ac:dyDescent="0.2">
      <c r="A11" s="9" t="s">
        <v>33</v>
      </c>
      <c r="B11" s="39">
        <v>80</v>
      </c>
      <c r="C11" s="33">
        <v>0</v>
      </c>
      <c r="D11" s="39"/>
      <c r="F11" s="39"/>
      <c r="G11" s="42"/>
      <c r="H11" s="39"/>
      <c r="I11" s="42"/>
      <c r="J11" s="39"/>
      <c r="K11" s="42"/>
      <c r="L11" s="39"/>
      <c r="M11" s="42"/>
      <c r="N11" s="39">
        <v>80</v>
      </c>
      <c r="O11" s="40">
        <v>0</v>
      </c>
    </row>
    <row r="12" spans="1:15" x14ac:dyDescent="0.2">
      <c r="A12" s="9" t="s">
        <v>101</v>
      </c>
      <c r="B12" s="39">
        <v>300</v>
      </c>
      <c r="C12" s="33">
        <v>0</v>
      </c>
      <c r="D12" s="39">
        <v>800</v>
      </c>
      <c r="E12" s="33">
        <v>0</v>
      </c>
      <c r="F12" s="39"/>
      <c r="G12" s="42"/>
      <c r="H12" s="39"/>
      <c r="I12" s="42"/>
      <c r="J12" s="39">
        <v>800</v>
      </c>
      <c r="K12" s="42">
        <v>0</v>
      </c>
      <c r="L12" s="39"/>
      <c r="M12" s="42"/>
      <c r="N12" s="39">
        <v>1900</v>
      </c>
      <c r="O12" s="40">
        <v>0</v>
      </c>
    </row>
    <row r="13" spans="1:15" x14ac:dyDescent="0.2">
      <c r="A13" s="9" t="s">
        <v>97</v>
      </c>
      <c r="B13" s="39"/>
      <c r="D13" s="39">
        <v>240</v>
      </c>
      <c r="E13" s="33">
        <v>0</v>
      </c>
      <c r="F13" s="39"/>
      <c r="G13" s="42"/>
      <c r="H13" s="39">
        <v>480</v>
      </c>
      <c r="I13" s="42">
        <v>0</v>
      </c>
      <c r="J13" s="39">
        <v>240</v>
      </c>
      <c r="K13" s="42">
        <v>0</v>
      </c>
      <c r="L13" s="39"/>
      <c r="M13" s="42"/>
      <c r="N13" s="39">
        <v>960</v>
      </c>
      <c r="O13" s="40">
        <v>0</v>
      </c>
    </row>
    <row r="14" spans="1:15" x14ac:dyDescent="0.2">
      <c r="A14" s="9" t="s">
        <v>82</v>
      </c>
      <c r="B14" s="39">
        <v>120</v>
      </c>
      <c r="C14" s="33">
        <v>0</v>
      </c>
      <c r="D14" s="39">
        <v>240</v>
      </c>
      <c r="E14" s="33">
        <v>0</v>
      </c>
      <c r="F14" s="39">
        <v>240</v>
      </c>
      <c r="G14" s="42">
        <v>0</v>
      </c>
      <c r="H14" s="39">
        <v>240</v>
      </c>
      <c r="I14" s="42">
        <v>0</v>
      </c>
      <c r="J14" s="39">
        <v>240</v>
      </c>
      <c r="K14" s="42">
        <v>0</v>
      </c>
      <c r="L14" s="39">
        <v>120</v>
      </c>
      <c r="M14" s="42">
        <v>0</v>
      </c>
      <c r="N14" s="39">
        <v>1200</v>
      </c>
      <c r="O14" s="40">
        <v>0</v>
      </c>
    </row>
    <row r="15" spans="1:15" x14ac:dyDescent="0.2">
      <c r="A15" s="9" t="s">
        <v>16</v>
      </c>
      <c r="B15" s="39">
        <v>200</v>
      </c>
      <c r="C15" s="33">
        <v>0</v>
      </c>
      <c r="D15" s="39">
        <v>200</v>
      </c>
      <c r="E15" s="33">
        <v>0</v>
      </c>
      <c r="F15" s="39">
        <v>200</v>
      </c>
      <c r="G15" s="42">
        <v>0</v>
      </c>
      <c r="H15" s="39">
        <v>200</v>
      </c>
      <c r="I15" s="42">
        <v>0</v>
      </c>
      <c r="J15" s="39">
        <v>200</v>
      </c>
      <c r="K15" s="42">
        <v>0</v>
      </c>
      <c r="L15" s="39">
        <v>200</v>
      </c>
      <c r="M15" s="42">
        <v>0</v>
      </c>
      <c r="N15" s="39">
        <v>1200</v>
      </c>
      <c r="O15" s="40">
        <v>0</v>
      </c>
    </row>
    <row r="16" spans="1:15" x14ac:dyDescent="0.2">
      <c r="A16" s="9" t="s">
        <v>61</v>
      </c>
      <c r="B16" s="39">
        <v>240</v>
      </c>
      <c r="C16" s="33">
        <v>0</v>
      </c>
      <c r="D16" s="39">
        <v>240</v>
      </c>
      <c r="E16" s="33">
        <v>0</v>
      </c>
      <c r="F16" s="39">
        <v>240</v>
      </c>
      <c r="G16" s="42">
        <v>0</v>
      </c>
      <c r="H16" s="39">
        <v>240</v>
      </c>
      <c r="I16" s="42">
        <v>0</v>
      </c>
      <c r="J16" s="39">
        <v>240</v>
      </c>
      <c r="K16" s="42">
        <v>0</v>
      </c>
      <c r="L16" s="39">
        <v>240</v>
      </c>
      <c r="M16" s="42">
        <v>0</v>
      </c>
      <c r="N16" s="39">
        <v>1440</v>
      </c>
      <c r="O16" s="40">
        <v>0</v>
      </c>
    </row>
    <row r="17" spans="1:15" x14ac:dyDescent="0.2">
      <c r="A17" s="9" t="s">
        <v>1</v>
      </c>
      <c r="B17" s="39">
        <v>320</v>
      </c>
      <c r="C17" s="33">
        <v>0</v>
      </c>
      <c r="D17" s="39">
        <v>640</v>
      </c>
      <c r="E17" s="33">
        <v>0</v>
      </c>
      <c r="F17" s="39">
        <v>1120</v>
      </c>
      <c r="G17" s="42">
        <v>0</v>
      </c>
      <c r="H17" s="39">
        <v>320</v>
      </c>
      <c r="I17" s="42">
        <v>0</v>
      </c>
      <c r="J17" s="39">
        <v>640</v>
      </c>
      <c r="K17" s="42">
        <v>0</v>
      </c>
      <c r="L17" s="39">
        <v>1120</v>
      </c>
      <c r="M17" s="42">
        <v>0</v>
      </c>
      <c r="N17" s="39">
        <v>4160</v>
      </c>
      <c r="O17" s="40">
        <v>0</v>
      </c>
    </row>
    <row r="18" spans="1:15" x14ac:dyDescent="0.2">
      <c r="A18" s="9" t="s">
        <v>0</v>
      </c>
      <c r="B18" s="39">
        <v>280</v>
      </c>
      <c r="C18" s="33">
        <v>0</v>
      </c>
      <c r="D18" s="39">
        <v>320</v>
      </c>
      <c r="E18" s="33">
        <v>0</v>
      </c>
      <c r="F18" s="39">
        <v>320</v>
      </c>
      <c r="G18" s="42">
        <v>0</v>
      </c>
      <c r="H18" s="39">
        <v>1600</v>
      </c>
      <c r="I18" s="42">
        <v>0</v>
      </c>
      <c r="J18" s="39">
        <v>320</v>
      </c>
      <c r="K18" s="42">
        <v>0</v>
      </c>
      <c r="L18" s="39"/>
      <c r="M18" s="42"/>
      <c r="N18" s="39">
        <v>2840</v>
      </c>
      <c r="O18" s="40">
        <v>0</v>
      </c>
    </row>
    <row r="19" spans="1:15" x14ac:dyDescent="0.2">
      <c r="A19" s="9" t="s">
        <v>99</v>
      </c>
      <c r="B19" s="39">
        <v>80</v>
      </c>
      <c r="C19" s="33">
        <v>0</v>
      </c>
      <c r="D19" s="39">
        <v>80</v>
      </c>
      <c r="E19" s="33">
        <v>0</v>
      </c>
      <c r="F19" s="39">
        <v>200</v>
      </c>
      <c r="G19" s="42">
        <v>0</v>
      </c>
      <c r="H19" s="39">
        <v>120</v>
      </c>
      <c r="I19" s="42">
        <v>0</v>
      </c>
      <c r="J19" s="39">
        <v>80</v>
      </c>
      <c r="K19" s="42">
        <v>0</v>
      </c>
      <c r="L19" s="39">
        <v>160</v>
      </c>
      <c r="M19" s="42">
        <v>0</v>
      </c>
      <c r="N19" s="39">
        <v>720</v>
      </c>
      <c r="O19" s="40">
        <v>0</v>
      </c>
    </row>
    <row r="20" spans="1:15" x14ac:dyDescent="0.2">
      <c r="A20" s="9" t="s">
        <v>48</v>
      </c>
      <c r="B20" s="39">
        <v>200</v>
      </c>
      <c r="C20" s="33">
        <v>0</v>
      </c>
      <c r="D20" s="39">
        <v>160</v>
      </c>
      <c r="E20" s="33">
        <v>0</v>
      </c>
      <c r="F20" s="39"/>
      <c r="G20" s="42"/>
      <c r="H20" s="39">
        <v>200</v>
      </c>
      <c r="I20" s="42">
        <v>0</v>
      </c>
      <c r="J20" s="39">
        <v>160</v>
      </c>
      <c r="K20" s="42">
        <v>0</v>
      </c>
      <c r="L20" s="39"/>
      <c r="M20" s="42"/>
      <c r="N20" s="39">
        <v>720</v>
      </c>
      <c r="O20" s="40">
        <v>0</v>
      </c>
    </row>
    <row r="21" spans="1:15" x14ac:dyDescent="0.2">
      <c r="A21" s="9" t="s">
        <v>86</v>
      </c>
      <c r="B21" s="39">
        <v>200</v>
      </c>
      <c r="C21" s="33">
        <v>0</v>
      </c>
      <c r="D21" s="39"/>
      <c r="F21" s="39"/>
      <c r="G21" s="42"/>
      <c r="H21" s="39">
        <v>200</v>
      </c>
      <c r="I21" s="42">
        <v>0</v>
      </c>
      <c r="J21" s="39"/>
      <c r="K21" s="42"/>
      <c r="L21" s="39"/>
      <c r="M21" s="42"/>
      <c r="N21" s="39">
        <v>400</v>
      </c>
      <c r="O21" s="40">
        <v>0</v>
      </c>
    </row>
    <row r="22" spans="1:15" x14ac:dyDescent="0.2">
      <c r="A22" s="9" t="s">
        <v>158</v>
      </c>
      <c r="B22" s="39">
        <v>130</v>
      </c>
      <c r="C22" s="33">
        <v>0</v>
      </c>
      <c r="D22" s="39"/>
      <c r="F22" s="39">
        <v>130</v>
      </c>
      <c r="G22" s="42">
        <v>0</v>
      </c>
      <c r="H22" s="39">
        <v>130</v>
      </c>
      <c r="I22" s="42">
        <v>0</v>
      </c>
      <c r="J22" s="39"/>
      <c r="K22" s="42"/>
      <c r="L22" s="39">
        <v>130</v>
      </c>
      <c r="M22" s="42">
        <v>0</v>
      </c>
      <c r="N22" s="39">
        <v>520</v>
      </c>
      <c r="O22" s="40">
        <v>0</v>
      </c>
    </row>
    <row r="23" spans="1:15" x14ac:dyDescent="0.2">
      <c r="A23" s="9" t="s">
        <v>25</v>
      </c>
      <c r="B23" s="39"/>
      <c r="D23" s="39">
        <v>560</v>
      </c>
      <c r="E23" s="33">
        <v>30</v>
      </c>
      <c r="F23" s="39"/>
      <c r="G23" s="42"/>
      <c r="H23" s="39"/>
      <c r="I23" s="42"/>
      <c r="J23" s="39">
        <v>560</v>
      </c>
      <c r="K23" s="42">
        <v>30</v>
      </c>
      <c r="L23" s="39"/>
      <c r="M23" s="42"/>
      <c r="N23" s="39">
        <v>1120</v>
      </c>
      <c r="O23" s="40">
        <v>60</v>
      </c>
    </row>
    <row r="24" spans="1:15" x14ac:dyDescent="0.2">
      <c r="A24" s="9" t="s">
        <v>12</v>
      </c>
      <c r="B24" s="39"/>
      <c r="D24" s="39">
        <v>80</v>
      </c>
      <c r="E24" s="33">
        <v>0</v>
      </c>
      <c r="F24" s="39">
        <v>80</v>
      </c>
      <c r="G24" s="42">
        <v>0</v>
      </c>
      <c r="H24" s="39">
        <v>80</v>
      </c>
      <c r="I24" s="42">
        <v>0</v>
      </c>
      <c r="J24" s="39">
        <v>80</v>
      </c>
      <c r="K24" s="42">
        <v>0</v>
      </c>
      <c r="L24" s="39">
        <v>80</v>
      </c>
      <c r="M24" s="42">
        <v>0</v>
      </c>
      <c r="N24" s="39">
        <v>400</v>
      </c>
      <c r="O24" s="40">
        <v>0</v>
      </c>
    </row>
    <row r="25" spans="1:15" x14ac:dyDescent="0.2">
      <c r="A25" s="9" t="s">
        <v>44</v>
      </c>
      <c r="B25" s="39"/>
      <c r="D25" s="39">
        <v>120</v>
      </c>
      <c r="E25" s="33">
        <v>0</v>
      </c>
      <c r="F25" s="39">
        <v>120</v>
      </c>
      <c r="G25" s="42">
        <v>0</v>
      </c>
      <c r="H25" s="39">
        <v>120</v>
      </c>
      <c r="I25" s="42">
        <v>0</v>
      </c>
      <c r="J25" s="39">
        <v>120</v>
      </c>
      <c r="K25" s="42">
        <v>0</v>
      </c>
      <c r="L25" s="39">
        <v>120</v>
      </c>
      <c r="M25" s="42">
        <v>0</v>
      </c>
      <c r="N25" s="39">
        <v>600</v>
      </c>
      <c r="O25" s="40">
        <v>0</v>
      </c>
    </row>
    <row r="26" spans="1:15" x14ac:dyDescent="0.2">
      <c r="A26" s="9" t="s">
        <v>84</v>
      </c>
      <c r="B26" s="39"/>
      <c r="D26" s="39">
        <v>320</v>
      </c>
      <c r="E26" s="33">
        <v>0</v>
      </c>
      <c r="F26" s="39"/>
      <c r="G26" s="42"/>
      <c r="H26" s="39"/>
      <c r="I26" s="42"/>
      <c r="J26" s="39">
        <v>320</v>
      </c>
      <c r="K26" s="42">
        <v>0</v>
      </c>
      <c r="L26" s="39"/>
      <c r="M26" s="42"/>
      <c r="N26" s="39">
        <v>640</v>
      </c>
      <c r="O26" s="40">
        <v>0</v>
      </c>
    </row>
    <row r="27" spans="1:15" x14ac:dyDescent="0.2">
      <c r="A27" s="9" t="s">
        <v>87</v>
      </c>
      <c r="B27" s="39"/>
      <c r="D27" s="39">
        <v>240</v>
      </c>
      <c r="E27" s="33">
        <v>0</v>
      </c>
      <c r="F27" s="39"/>
      <c r="G27" s="42"/>
      <c r="H27" s="39"/>
      <c r="I27" s="42"/>
      <c r="J27" s="39">
        <v>240</v>
      </c>
      <c r="K27" s="42">
        <v>0</v>
      </c>
      <c r="L27" s="39"/>
      <c r="M27" s="42"/>
      <c r="N27" s="39">
        <v>480</v>
      </c>
      <c r="O27" s="40">
        <v>0</v>
      </c>
    </row>
    <row r="28" spans="1:15" x14ac:dyDescent="0.2">
      <c r="A28" s="9" t="s">
        <v>70</v>
      </c>
      <c r="B28" s="39"/>
      <c r="D28" s="39">
        <v>160</v>
      </c>
      <c r="E28" s="33">
        <v>0</v>
      </c>
      <c r="F28" s="39"/>
      <c r="G28" s="42"/>
      <c r="H28" s="39"/>
      <c r="I28" s="42"/>
      <c r="J28" s="39">
        <v>160</v>
      </c>
      <c r="K28" s="42">
        <v>0</v>
      </c>
      <c r="L28" s="39"/>
      <c r="M28" s="42"/>
      <c r="N28" s="39">
        <v>320</v>
      </c>
      <c r="O28" s="40">
        <v>0</v>
      </c>
    </row>
    <row r="29" spans="1:15" x14ac:dyDescent="0.2">
      <c r="A29" s="9" t="s">
        <v>4</v>
      </c>
      <c r="B29" s="39"/>
      <c r="D29" s="39">
        <v>560</v>
      </c>
      <c r="E29" s="33">
        <v>0</v>
      </c>
      <c r="F29" s="39"/>
      <c r="G29" s="42"/>
      <c r="H29" s="39"/>
      <c r="I29" s="42"/>
      <c r="J29" s="39">
        <v>560</v>
      </c>
      <c r="K29" s="42">
        <v>0</v>
      </c>
      <c r="L29" s="39"/>
      <c r="M29" s="42"/>
      <c r="N29" s="39">
        <v>1120</v>
      </c>
      <c r="O29" s="40">
        <v>0</v>
      </c>
    </row>
    <row r="30" spans="1:15" x14ac:dyDescent="0.2">
      <c r="A30" s="9" t="s">
        <v>110</v>
      </c>
      <c r="B30" s="39"/>
      <c r="D30" s="39">
        <v>120</v>
      </c>
      <c r="E30" s="33">
        <v>0</v>
      </c>
      <c r="F30" s="39"/>
      <c r="G30" s="42"/>
      <c r="H30" s="39"/>
      <c r="I30" s="42"/>
      <c r="J30" s="39">
        <v>120</v>
      </c>
      <c r="K30" s="42">
        <v>0</v>
      </c>
      <c r="L30" s="39"/>
      <c r="M30" s="42"/>
      <c r="N30" s="39">
        <v>240</v>
      </c>
      <c r="O30" s="40">
        <v>0</v>
      </c>
    </row>
    <row r="31" spans="1:15" x14ac:dyDescent="0.2">
      <c r="A31" s="9" t="s">
        <v>13</v>
      </c>
      <c r="B31" s="39"/>
      <c r="D31" s="39">
        <v>300</v>
      </c>
      <c r="E31" s="33">
        <v>0</v>
      </c>
      <c r="F31" s="39">
        <v>300</v>
      </c>
      <c r="G31" s="42">
        <v>0</v>
      </c>
      <c r="H31" s="39"/>
      <c r="I31" s="42"/>
      <c r="J31" s="39">
        <v>300</v>
      </c>
      <c r="K31" s="42">
        <v>0</v>
      </c>
      <c r="L31" s="39"/>
      <c r="M31" s="42"/>
      <c r="N31" s="39">
        <v>900</v>
      </c>
      <c r="O31" s="40">
        <v>0</v>
      </c>
    </row>
    <row r="32" spans="1:15" x14ac:dyDescent="0.2">
      <c r="A32" s="9" t="s">
        <v>22</v>
      </c>
      <c r="B32" s="39"/>
      <c r="D32" s="39"/>
      <c r="F32" s="39">
        <v>560</v>
      </c>
      <c r="G32" s="42">
        <v>5</v>
      </c>
      <c r="H32" s="39"/>
      <c r="I32" s="42"/>
      <c r="J32" s="39"/>
      <c r="K32" s="42"/>
      <c r="L32" s="39">
        <v>560</v>
      </c>
      <c r="M32" s="42">
        <v>30</v>
      </c>
      <c r="N32" s="39">
        <v>1120</v>
      </c>
      <c r="O32" s="40">
        <v>35</v>
      </c>
    </row>
    <row r="33" spans="1:15" x14ac:dyDescent="0.2">
      <c r="A33" s="9" t="s">
        <v>5</v>
      </c>
      <c r="B33" s="39"/>
      <c r="D33" s="39"/>
      <c r="F33" s="39">
        <v>240</v>
      </c>
      <c r="G33" s="42">
        <v>0</v>
      </c>
      <c r="H33" s="39"/>
      <c r="I33" s="42"/>
      <c r="J33" s="39"/>
      <c r="K33" s="42"/>
      <c r="L33" s="39">
        <v>240</v>
      </c>
      <c r="M33" s="42">
        <v>0</v>
      </c>
      <c r="N33" s="39">
        <v>480</v>
      </c>
      <c r="O33" s="40">
        <v>0</v>
      </c>
    </row>
    <row r="34" spans="1:15" x14ac:dyDescent="0.2">
      <c r="A34" s="9" t="s">
        <v>109</v>
      </c>
      <c r="B34" s="39"/>
      <c r="D34" s="39"/>
      <c r="F34" s="39">
        <v>400</v>
      </c>
      <c r="G34" s="42">
        <v>0</v>
      </c>
      <c r="H34" s="39"/>
      <c r="I34" s="42"/>
      <c r="J34" s="39"/>
      <c r="K34" s="42"/>
      <c r="L34" s="39">
        <v>400</v>
      </c>
      <c r="M34" s="42">
        <v>0</v>
      </c>
      <c r="N34" s="39">
        <v>800</v>
      </c>
      <c r="O34" s="40">
        <v>0</v>
      </c>
    </row>
    <row r="35" spans="1:15" x14ac:dyDescent="0.2">
      <c r="A35" s="9" t="s">
        <v>150</v>
      </c>
      <c r="B35" s="39"/>
      <c r="D35" s="39"/>
      <c r="F35" s="39">
        <v>400</v>
      </c>
      <c r="G35" s="42">
        <v>0</v>
      </c>
      <c r="H35" s="39"/>
      <c r="I35" s="42"/>
      <c r="J35" s="39"/>
      <c r="K35" s="42"/>
      <c r="L35" s="39">
        <v>400</v>
      </c>
      <c r="M35" s="42">
        <v>0</v>
      </c>
      <c r="N35" s="39">
        <v>800</v>
      </c>
      <c r="O35" s="40">
        <v>0</v>
      </c>
    </row>
    <row r="36" spans="1:15" x14ac:dyDescent="0.2">
      <c r="A36" s="9" t="s">
        <v>72</v>
      </c>
      <c r="B36" s="39"/>
      <c r="D36" s="39"/>
      <c r="F36" s="39">
        <v>160</v>
      </c>
      <c r="G36" s="42">
        <v>0</v>
      </c>
      <c r="H36" s="39"/>
      <c r="I36" s="42"/>
      <c r="J36" s="39"/>
      <c r="K36" s="42"/>
      <c r="L36" s="39">
        <v>160</v>
      </c>
      <c r="M36" s="42">
        <v>0</v>
      </c>
      <c r="N36" s="39">
        <v>320</v>
      </c>
      <c r="O36" s="40">
        <v>0</v>
      </c>
    </row>
    <row r="37" spans="1:15" x14ac:dyDescent="0.2">
      <c r="A37" s="9" t="s">
        <v>85</v>
      </c>
      <c r="B37" s="39"/>
      <c r="D37" s="39"/>
      <c r="F37" s="39">
        <v>200</v>
      </c>
      <c r="G37" s="42">
        <v>0</v>
      </c>
      <c r="H37" s="39"/>
      <c r="I37" s="42"/>
      <c r="J37" s="39"/>
      <c r="K37" s="42"/>
      <c r="L37" s="39">
        <v>200</v>
      </c>
      <c r="M37" s="42">
        <v>0</v>
      </c>
      <c r="N37" s="39">
        <v>400</v>
      </c>
      <c r="O37" s="40">
        <v>0</v>
      </c>
    </row>
    <row r="38" spans="1:15" x14ac:dyDescent="0.2">
      <c r="A38" s="9" t="s">
        <v>56</v>
      </c>
      <c r="B38" s="39"/>
      <c r="D38" s="39"/>
      <c r="F38" s="39">
        <v>560</v>
      </c>
      <c r="G38" s="42">
        <v>0</v>
      </c>
      <c r="H38" s="39"/>
      <c r="I38" s="42"/>
      <c r="J38" s="39"/>
      <c r="K38" s="42"/>
      <c r="L38" s="39"/>
      <c r="M38" s="42"/>
      <c r="N38" s="39">
        <v>560</v>
      </c>
      <c r="O38" s="40">
        <v>0</v>
      </c>
    </row>
    <row r="39" spans="1:15" x14ac:dyDescent="0.2">
      <c r="A39" s="9" t="s">
        <v>151</v>
      </c>
      <c r="B39" s="39"/>
      <c r="D39" s="39"/>
      <c r="F39" s="39">
        <v>40</v>
      </c>
      <c r="G39" s="42">
        <v>0</v>
      </c>
      <c r="H39" s="39">
        <v>80</v>
      </c>
      <c r="I39" s="42">
        <v>0</v>
      </c>
      <c r="J39" s="39"/>
      <c r="K39" s="42"/>
      <c r="L39" s="39"/>
      <c r="M39" s="42"/>
      <c r="N39" s="39">
        <v>120</v>
      </c>
      <c r="O39" s="40">
        <v>0</v>
      </c>
    </row>
    <row r="40" spans="1:15" x14ac:dyDescent="0.2">
      <c r="A40" s="9" t="s">
        <v>78</v>
      </c>
      <c r="B40" s="39"/>
      <c r="D40" s="39"/>
      <c r="F40" s="39">
        <v>240</v>
      </c>
      <c r="G40" s="42">
        <v>0</v>
      </c>
      <c r="H40" s="39"/>
      <c r="I40" s="42"/>
      <c r="J40" s="39"/>
      <c r="K40" s="42"/>
      <c r="L40" s="39"/>
      <c r="M40" s="42"/>
      <c r="N40" s="39">
        <v>240</v>
      </c>
      <c r="O40" s="40">
        <v>0</v>
      </c>
    </row>
    <row r="41" spans="1:15" x14ac:dyDescent="0.2">
      <c r="A41" s="9" t="s">
        <v>154</v>
      </c>
      <c r="B41" s="39"/>
      <c r="D41" s="39"/>
      <c r="F41" s="39"/>
      <c r="G41" s="42"/>
      <c r="H41" s="39">
        <v>560</v>
      </c>
      <c r="I41" s="42">
        <v>0</v>
      </c>
      <c r="J41" s="39"/>
      <c r="K41" s="42"/>
      <c r="L41" s="39"/>
      <c r="M41" s="42"/>
      <c r="N41" s="39">
        <v>560</v>
      </c>
      <c r="O41" s="40">
        <v>0</v>
      </c>
    </row>
    <row r="42" spans="1:15" x14ac:dyDescent="0.2">
      <c r="A42" s="9" t="s">
        <v>73</v>
      </c>
      <c r="B42" s="39"/>
      <c r="D42" s="39"/>
      <c r="F42" s="39"/>
      <c r="G42" s="42"/>
      <c r="H42" s="39">
        <v>160</v>
      </c>
      <c r="I42" s="42">
        <v>0</v>
      </c>
      <c r="J42" s="39"/>
      <c r="K42" s="42"/>
      <c r="L42" s="39"/>
      <c r="M42" s="42"/>
      <c r="N42" s="39">
        <v>160</v>
      </c>
      <c r="O42" s="40">
        <v>0</v>
      </c>
    </row>
    <row r="43" spans="1:15" x14ac:dyDescent="0.2">
      <c r="A43" s="10" t="s">
        <v>120</v>
      </c>
      <c r="B43" s="29">
        <v>3689</v>
      </c>
      <c r="C43" s="36">
        <v>120</v>
      </c>
      <c r="D43" s="29">
        <v>6334</v>
      </c>
      <c r="E43" s="36">
        <v>270</v>
      </c>
      <c r="F43" s="29">
        <v>6219.6</v>
      </c>
      <c r="G43" s="93">
        <v>29</v>
      </c>
      <c r="H43" s="29">
        <v>6359.6</v>
      </c>
      <c r="I43" s="93">
        <v>162</v>
      </c>
      <c r="J43" s="29">
        <v>6334</v>
      </c>
      <c r="K43" s="93">
        <v>270</v>
      </c>
      <c r="L43" s="29">
        <v>4274</v>
      </c>
      <c r="M43" s="93">
        <v>30</v>
      </c>
      <c r="N43" s="29">
        <v>33210.199999999997</v>
      </c>
      <c r="O43" s="32">
        <v>881</v>
      </c>
    </row>
    <row r="47" spans="1:15" x14ac:dyDescent="0.2">
      <c r="A47" s="12" t="s">
        <v>163</v>
      </c>
      <c r="B47" s="12"/>
    </row>
    <row r="48" spans="1:15" x14ac:dyDescent="0.2">
      <c r="A48" s="12" t="s">
        <v>164</v>
      </c>
      <c r="B48" s="12"/>
    </row>
    <row r="49" spans="1:2" x14ac:dyDescent="0.2">
      <c r="A49" s="12" t="s">
        <v>165</v>
      </c>
      <c r="B49" s="12"/>
    </row>
    <row r="50" spans="1:2" x14ac:dyDescent="0.2">
      <c r="A50" s="12" t="s">
        <v>166</v>
      </c>
      <c r="B50" s="12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118" workbookViewId="0">
      <selection activeCell="D143" sqref="D143:E146"/>
    </sheetView>
  </sheetViews>
  <sheetFormatPr defaultRowHeight="11.25" x14ac:dyDescent="0.2"/>
  <cols>
    <col min="1" max="1" width="6.7109375" style="12" customWidth="1"/>
    <col min="2" max="2" width="13.85546875" style="12" bestFit="1" customWidth="1"/>
    <col min="3" max="3" width="11.28515625" style="12" bestFit="1" customWidth="1"/>
    <col min="4" max="4" width="23.140625" style="12" bestFit="1" customWidth="1"/>
    <col min="5" max="5" width="11.5703125" style="12" bestFit="1" customWidth="1"/>
    <col min="6" max="6" width="10.42578125" style="12" bestFit="1" customWidth="1"/>
    <col min="7" max="7" width="12.5703125" style="12" bestFit="1" customWidth="1"/>
    <col min="8" max="8" width="10.28515625" style="12" bestFit="1" customWidth="1"/>
    <col min="9" max="9" width="10.42578125" style="12" bestFit="1" customWidth="1"/>
    <col min="10" max="10" width="16.28515625" style="12" bestFit="1" customWidth="1"/>
    <col min="11" max="11" width="18.42578125" style="12" customWidth="1"/>
    <col min="12" max="16384" width="9.140625" style="12"/>
  </cols>
  <sheetData>
    <row r="1" spans="1:11" x14ac:dyDescent="0.2">
      <c r="A1" s="94" t="s">
        <v>93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2" thickBot="1" x14ac:dyDescent="0.25"/>
    <row r="3" spans="1:11" ht="18" x14ac:dyDescent="0.25">
      <c r="B3" s="24" t="s">
        <v>113</v>
      </c>
      <c r="C3" s="25">
        <v>8</v>
      </c>
    </row>
    <row r="4" spans="1:11" ht="18.75" thickBot="1" x14ac:dyDescent="0.3">
      <c r="B4" s="26" t="s">
        <v>114</v>
      </c>
      <c r="C4" s="27">
        <v>6</v>
      </c>
    </row>
    <row r="6" spans="1:11" x14ac:dyDescent="0.2">
      <c r="A6" s="12" t="s">
        <v>123</v>
      </c>
      <c r="B6" s="12" t="s">
        <v>122</v>
      </c>
      <c r="C6" s="12" t="s">
        <v>117</v>
      </c>
      <c r="D6" s="12" t="s">
        <v>7</v>
      </c>
      <c r="E6" s="12" t="s">
        <v>115</v>
      </c>
      <c r="F6" s="12" t="s">
        <v>94</v>
      </c>
      <c r="G6" s="12" t="s">
        <v>116</v>
      </c>
      <c r="H6" s="12" t="s">
        <v>130</v>
      </c>
      <c r="I6" s="12" t="s">
        <v>131</v>
      </c>
      <c r="J6" s="12" t="s">
        <v>132</v>
      </c>
      <c r="K6" s="12" t="s">
        <v>95</v>
      </c>
    </row>
    <row r="7" spans="1:11" x14ac:dyDescent="0.2">
      <c r="A7" s="84" t="s">
        <v>129</v>
      </c>
      <c r="B7" s="12" t="s">
        <v>143</v>
      </c>
      <c r="C7" s="12" t="s">
        <v>128</v>
      </c>
      <c r="D7" s="12" t="s">
        <v>79</v>
      </c>
      <c r="E7" s="13">
        <v>18</v>
      </c>
      <c r="F7" s="20">
        <f t="shared" ref="F7:F14" si="0">E7*$C$3</f>
        <v>144</v>
      </c>
      <c r="G7" s="14">
        <f t="shared" ref="G7:G47" ca="1" si="1">INDIRECT(CONCATENATE("Справочник!F",MATCH(D7,Продукт,0)+1))</f>
        <v>296</v>
      </c>
      <c r="H7" s="22">
        <f t="shared" ref="H7:H14" ca="1" si="2">E7*G7/100</f>
        <v>53.28</v>
      </c>
      <c r="I7" s="19" t="str">
        <f t="shared" ref="I7:I31" ca="1" si="3">IFERROR(ROUNDUP(F7/INDIRECT(CONCATENATE("Справочник!G",MATCH(D7,Продукт,0)+1)),1),"Нет данных")</f>
        <v>Нет данных</v>
      </c>
      <c r="J7" s="18" t="str">
        <f t="shared" ref="J7:J47" ca="1" si="4">IFERROR(INDIRECT(CONCATENATE("Справочник!H",MATCH(D7,Продукт,0)+1))*I7,"Нет в справочнике")</f>
        <v>Нет в справочнике</v>
      </c>
    </row>
    <row r="8" spans="1:11" x14ac:dyDescent="0.2">
      <c r="A8" s="84" t="s">
        <v>129</v>
      </c>
      <c r="B8" s="12" t="s">
        <v>144</v>
      </c>
      <c r="D8" s="12" t="s">
        <v>107</v>
      </c>
      <c r="E8" s="13">
        <v>50</v>
      </c>
      <c r="F8" s="20">
        <f t="shared" si="0"/>
        <v>400</v>
      </c>
      <c r="G8" s="14">
        <f t="shared" ca="1" si="1"/>
        <v>577.6</v>
      </c>
      <c r="H8" s="22">
        <f t="shared" ca="1" si="2"/>
        <v>288.8</v>
      </c>
      <c r="I8" s="19" t="str">
        <f t="shared" ca="1" si="3"/>
        <v>Нет данных</v>
      </c>
      <c r="J8" s="18" t="str">
        <f t="shared" ca="1" si="4"/>
        <v>Нет в справочнике</v>
      </c>
    </row>
    <row r="9" spans="1:11" x14ac:dyDescent="0.2">
      <c r="A9" s="84" t="s">
        <v>129</v>
      </c>
      <c r="B9" s="12" t="s">
        <v>145</v>
      </c>
      <c r="C9" s="12" t="s">
        <v>106</v>
      </c>
      <c r="D9" s="12" t="s">
        <v>1</v>
      </c>
      <c r="E9" s="13">
        <v>40</v>
      </c>
      <c r="F9" s="20">
        <f t="shared" si="0"/>
        <v>320</v>
      </c>
      <c r="G9" s="14">
        <f t="shared" ca="1" si="1"/>
        <v>254</v>
      </c>
      <c r="H9" s="22">
        <f t="shared" ca="1" si="2"/>
        <v>101.6</v>
      </c>
      <c r="I9" s="19" t="str">
        <f t="shared" ca="1" si="3"/>
        <v>Нет данных</v>
      </c>
      <c r="J9" s="18" t="str">
        <f t="shared" ca="1" si="4"/>
        <v>Нет в справочнике</v>
      </c>
    </row>
    <row r="10" spans="1:11" x14ac:dyDescent="0.2">
      <c r="A10" s="84" t="s">
        <v>129</v>
      </c>
      <c r="B10" s="12" t="s">
        <v>145</v>
      </c>
      <c r="D10" s="12" t="s">
        <v>61</v>
      </c>
      <c r="E10" s="13">
        <v>30</v>
      </c>
      <c r="F10" s="20">
        <f t="shared" si="0"/>
        <v>240</v>
      </c>
      <c r="G10" s="14">
        <f t="shared" ca="1" si="1"/>
        <v>473</v>
      </c>
      <c r="H10" s="22">
        <f t="shared" ca="1" si="2"/>
        <v>141.9</v>
      </c>
      <c r="I10" s="19" t="str">
        <f t="shared" ca="1" si="3"/>
        <v>Нет данных</v>
      </c>
      <c r="J10" s="18" t="str">
        <f t="shared" ca="1" si="4"/>
        <v>Нет в справочнике</v>
      </c>
    </row>
    <row r="11" spans="1:11" x14ac:dyDescent="0.2">
      <c r="A11" s="84" t="s">
        <v>129</v>
      </c>
      <c r="B11" s="12" t="s">
        <v>145</v>
      </c>
      <c r="D11" s="12" t="s">
        <v>16</v>
      </c>
      <c r="E11" s="13">
        <v>25</v>
      </c>
      <c r="F11" s="20">
        <f t="shared" si="0"/>
        <v>200</v>
      </c>
      <c r="G11" s="14">
        <f t="shared" ca="1" si="1"/>
        <v>361</v>
      </c>
      <c r="H11" s="22">
        <f t="shared" ca="1" si="2"/>
        <v>90.25</v>
      </c>
      <c r="I11" s="19" t="str">
        <f t="shared" ca="1" si="3"/>
        <v>Нет данных</v>
      </c>
      <c r="J11" s="18" t="str">
        <f t="shared" ca="1" si="4"/>
        <v>Нет в справочнике</v>
      </c>
    </row>
    <row r="12" spans="1:11" x14ac:dyDescent="0.2">
      <c r="A12" s="84" t="s">
        <v>129</v>
      </c>
      <c r="B12" s="12" t="s">
        <v>145</v>
      </c>
      <c r="C12" s="12" t="s">
        <v>50</v>
      </c>
      <c r="D12" s="12" t="s">
        <v>42</v>
      </c>
      <c r="E12" s="13">
        <v>25</v>
      </c>
      <c r="F12" s="20">
        <f t="shared" si="0"/>
        <v>200</v>
      </c>
      <c r="G12" s="14">
        <f t="shared" ca="1" si="1"/>
        <v>272</v>
      </c>
      <c r="H12" s="22">
        <f t="shared" ca="1" si="2"/>
        <v>68</v>
      </c>
      <c r="I12" s="19" t="str">
        <f t="shared" ca="1" si="3"/>
        <v>Нет данных</v>
      </c>
      <c r="J12" s="18" t="str">
        <f t="shared" ca="1" si="4"/>
        <v>Нет в справочнике</v>
      </c>
    </row>
    <row r="13" spans="1:11" x14ac:dyDescent="0.2">
      <c r="A13" s="84" t="s">
        <v>129</v>
      </c>
      <c r="B13" s="12" t="s">
        <v>145</v>
      </c>
      <c r="D13" s="12" t="s">
        <v>48</v>
      </c>
      <c r="E13" s="13">
        <v>25</v>
      </c>
      <c r="F13" s="20">
        <f t="shared" si="0"/>
        <v>200</v>
      </c>
      <c r="G13" s="14">
        <f t="shared" ca="1" si="1"/>
        <v>264</v>
      </c>
      <c r="H13" s="22">
        <f t="shared" ca="1" si="2"/>
        <v>66</v>
      </c>
      <c r="I13" s="19" t="str">
        <f t="shared" ca="1" si="3"/>
        <v>Нет данных</v>
      </c>
      <c r="J13" s="18" t="str">
        <f t="shared" ca="1" si="4"/>
        <v>Нет в справочнике</v>
      </c>
    </row>
    <row r="14" spans="1:11" x14ac:dyDescent="0.2">
      <c r="A14" s="84" t="s">
        <v>129</v>
      </c>
      <c r="B14" s="12" t="s">
        <v>145</v>
      </c>
      <c r="D14" s="12" t="s">
        <v>99</v>
      </c>
      <c r="E14" s="13">
        <v>5</v>
      </c>
      <c r="F14" s="20">
        <f t="shared" si="0"/>
        <v>40</v>
      </c>
      <c r="G14" s="14">
        <f t="shared" ca="1" si="1"/>
        <v>0</v>
      </c>
      <c r="H14" s="22">
        <f t="shared" ca="1" si="2"/>
        <v>0</v>
      </c>
      <c r="I14" s="19" t="str">
        <f t="shared" ca="1" si="3"/>
        <v>Нет данных</v>
      </c>
      <c r="J14" s="18" t="str">
        <f t="shared" ca="1" si="4"/>
        <v>Нет в справочнике</v>
      </c>
    </row>
    <row r="15" spans="1:11" x14ac:dyDescent="0.2">
      <c r="A15" s="84" t="s">
        <v>129</v>
      </c>
      <c r="B15" s="12" t="s">
        <v>146</v>
      </c>
      <c r="D15" s="15" t="s">
        <v>86</v>
      </c>
      <c r="E15" s="20">
        <f>ROUNDUP(F15/$C$3,1)</f>
        <v>25</v>
      </c>
      <c r="F15" s="41">
        <v>200</v>
      </c>
      <c r="G15" s="14">
        <f t="shared" ca="1" si="1"/>
        <v>547</v>
      </c>
      <c r="H15" s="22">
        <f ca="1">E15*G15/100</f>
        <v>136.75</v>
      </c>
      <c r="I15" s="19" t="str">
        <f t="shared" ca="1" si="3"/>
        <v>Нет данных</v>
      </c>
      <c r="J15" s="18" t="str">
        <f t="shared" ca="1" si="4"/>
        <v>Нет в справочнике</v>
      </c>
      <c r="K15" s="12" t="s">
        <v>138</v>
      </c>
    </row>
    <row r="16" spans="1:11" x14ac:dyDescent="0.2">
      <c r="A16" s="84" t="s">
        <v>129</v>
      </c>
      <c r="B16" s="15" t="s">
        <v>147</v>
      </c>
      <c r="C16" s="15" t="s">
        <v>100</v>
      </c>
      <c r="D16" s="15" t="s">
        <v>101</v>
      </c>
      <c r="E16" s="20">
        <f>ROUNDUP(F16/$C$3,1)</f>
        <v>37.5</v>
      </c>
      <c r="F16" s="41">
        <v>300</v>
      </c>
      <c r="G16" s="14">
        <f t="shared" ca="1" si="1"/>
        <v>337</v>
      </c>
      <c r="H16" s="22">
        <f ca="1">E16*G16/100</f>
        <v>126.375</v>
      </c>
      <c r="I16" s="19" t="str">
        <f t="shared" ca="1" si="3"/>
        <v>Нет данных</v>
      </c>
      <c r="J16" s="18" t="str">
        <f t="shared" ca="1" si="4"/>
        <v>Нет в справочнике</v>
      </c>
    </row>
    <row r="17" spans="1:11" x14ac:dyDescent="0.2">
      <c r="A17" s="84" t="s">
        <v>129</v>
      </c>
      <c r="B17" s="15" t="s">
        <v>147</v>
      </c>
      <c r="C17" s="15"/>
      <c r="D17" s="15" t="s">
        <v>32</v>
      </c>
      <c r="E17" s="20">
        <f>ROUNDUP(F17/$C$3,1)</f>
        <v>18.8</v>
      </c>
      <c r="F17" s="41">
        <v>150</v>
      </c>
      <c r="G17" s="14">
        <f t="shared" ca="1" si="1"/>
        <v>83</v>
      </c>
      <c r="H17" s="22">
        <f t="shared" ref="H17:H25" ca="1" si="5">E17*G17/100</f>
        <v>15.604000000000001</v>
      </c>
      <c r="I17" s="19" t="str">
        <f t="shared" ca="1" si="3"/>
        <v>Нет данных</v>
      </c>
      <c r="J17" s="18" t="str">
        <f t="shared" ca="1" si="4"/>
        <v>Нет в справочнике</v>
      </c>
      <c r="K17" s="12" t="s">
        <v>161</v>
      </c>
    </row>
    <row r="18" spans="1:11" x14ac:dyDescent="0.2">
      <c r="A18" s="84" t="s">
        <v>129</v>
      </c>
      <c r="B18" s="15" t="s">
        <v>147</v>
      </c>
      <c r="C18" s="15"/>
      <c r="D18" s="15" t="s">
        <v>33</v>
      </c>
      <c r="E18" s="20">
        <f>ROUNDUP(F18/$C$3,1)</f>
        <v>10</v>
      </c>
      <c r="F18" s="41">
        <v>80</v>
      </c>
      <c r="G18" s="14">
        <f t="shared" ca="1" si="1"/>
        <v>43</v>
      </c>
      <c r="H18" s="22">
        <f t="shared" ca="1" si="5"/>
        <v>4.3</v>
      </c>
      <c r="I18" s="19" t="str">
        <f t="shared" ca="1" si="3"/>
        <v>Нет данных</v>
      </c>
      <c r="J18" s="18" t="str">
        <f t="shared" ca="1" si="4"/>
        <v>Нет в справочнике</v>
      </c>
      <c r="K18" s="12" t="s">
        <v>103</v>
      </c>
    </row>
    <row r="19" spans="1:11" x14ac:dyDescent="0.2">
      <c r="A19" s="84" t="s">
        <v>129</v>
      </c>
      <c r="B19" s="15" t="s">
        <v>147</v>
      </c>
      <c r="C19" s="15"/>
      <c r="D19" s="15" t="s">
        <v>63</v>
      </c>
      <c r="E19" s="20">
        <f>ROUNDUP(F19/$C$3,1)</f>
        <v>40.700000000000003</v>
      </c>
      <c r="F19" s="41">
        <v>325</v>
      </c>
      <c r="G19" s="14">
        <f t="shared" ca="1" si="1"/>
        <v>232</v>
      </c>
      <c r="H19" s="22">
        <f t="shared" ca="1" si="5"/>
        <v>94.424000000000021</v>
      </c>
      <c r="I19" s="19">
        <f t="shared" ca="1" si="3"/>
        <v>1</v>
      </c>
      <c r="J19" s="18">
        <f t="shared" ca="1" si="4"/>
        <v>120</v>
      </c>
      <c r="K19" s="12" t="s">
        <v>102</v>
      </c>
    </row>
    <row r="20" spans="1:11" x14ac:dyDescent="0.2">
      <c r="A20" s="84" t="s">
        <v>129</v>
      </c>
      <c r="B20" s="15" t="s">
        <v>147</v>
      </c>
      <c r="C20" s="15"/>
      <c r="D20" s="15" t="s">
        <v>0</v>
      </c>
      <c r="E20" s="13">
        <v>40</v>
      </c>
      <c r="F20" s="20">
        <v>280</v>
      </c>
      <c r="G20" s="14">
        <f t="shared" ca="1" si="1"/>
        <v>214</v>
      </c>
      <c r="H20" s="22">
        <f t="shared" ca="1" si="5"/>
        <v>85.6</v>
      </c>
      <c r="I20" s="19" t="str">
        <f t="shared" ca="1" si="3"/>
        <v>Нет данных</v>
      </c>
      <c r="J20" s="18" t="str">
        <f t="shared" ca="1" si="4"/>
        <v>Нет в справочнике</v>
      </c>
    </row>
    <row r="21" spans="1:11" x14ac:dyDescent="0.2">
      <c r="A21" s="84" t="s">
        <v>129</v>
      </c>
      <c r="B21" s="15" t="s">
        <v>147</v>
      </c>
      <c r="C21" s="15"/>
      <c r="D21" s="15" t="s">
        <v>99</v>
      </c>
      <c r="E21" s="16">
        <v>5</v>
      </c>
      <c r="F21" s="21">
        <f t="shared" ref="F21:F24" si="6">E21*$C$3</f>
        <v>40</v>
      </c>
      <c r="G21" s="17">
        <f t="shared" ca="1" si="1"/>
        <v>0</v>
      </c>
      <c r="H21" s="23">
        <f t="shared" ca="1" si="5"/>
        <v>0</v>
      </c>
      <c r="I21" s="19" t="str">
        <f t="shared" ca="1" si="3"/>
        <v>Нет данных</v>
      </c>
      <c r="J21" s="18" t="str">
        <f t="shared" ca="1" si="4"/>
        <v>Нет в справочнике</v>
      </c>
      <c r="K21" s="15"/>
    </row>
    <row r="22" spans="1:11" x14ac:dyDescent="0.2">
      <c r="A22" s="84" t="s">
        <v>129</v>
      </c>
      <c r="B22" s="15" t="s">
        <v>147</v>
      </c>
      <c r="C22" s="15"/>
      <c r="D22" s="15" t="s">
        <v>158</v>
      </c>
      <c r="E22" s="20">
        <f>ROUNDUP(F22/$C$3,1)</f>
        <v>16.3</v>
      </c>
      <c r="F22" s="41">
        <v>130</v>
      </c>
      <c r="G22" s="87">
        <f ca="1">INDIRECT(CONCATENATE("Справочник!F",MATCH(D22,Продукт,0)+1))</f>
        <v>16</v>
      </c>
      <c r="H22" s="88">
        <f ca="1">E22*G22/100</f>
        <v>2.6080000000000001</v>
      </c>
      <c r="I22" s="19" t="str">
        <f ca="1">IFERROR(ROUNDUP(F22/INDIRECT(CONCATENATE("Справочник!G",MATCH(D22,Продукт,0)+1)),1),"Нет данных")</f>
        <v>Нет данных</v>
      </c>
      <c r="J22" s="18" t="str">
        <f ca="1">IFERROR(INDIRECT(CONCATENATE("Справочник!H",MATCH(D22,Продукт,0)+1))*I22,"Нет в справочнике")</f>
        <v>Нет в справочнике</v>
      </c>
      <c r="K22" s="15" t="s">
        <v>159</v>
      </c>
    </row>
    <row r="23" spans="1:11" x14ac:dyDescent="0.2">
      <c r="A23" s="84" t="s">
        <v>129</v>
      </c>
      <c r="B23" s="15" t="s">
        <v>147</v>
      </c>
      <c r="C23" s="15"/>
      <c r="D23" s="15" t="s">
        <v>82</v>
      </c>
      <c r="E23" s="16">
        <v>15</v>
      </c>
      <c r="F23" s="21">
        <f t="shared" si="6"/>
        <v>120</v>
      </c>
      <c r="G23" s="17">
        <f t="shared" ca="1" si="1"/>
        <v>440</v>
      </c>
      <c r="H23" s="23">
        <f t="shared" ca="1" si="5"/>
        <v>66</v>
      </c>
      <c r="I23" s="19" t="str">
        <f t="shared" ca="1" si="3"/>
        <v>Нет данных</v>
      </c>
      <c r="J23" s="18" t="str">
        <f t="shared" ca="1" si="4"/>
        <v>Нет в справочнике</v>
      </c>
      <c r="K23" s="15"/>
    </row>
    <row r="24" spans="1:11" x14ac:dyDescent="0.2">
      <c r="A24" s="84" t="s">
        <v>129</v>
      </c>
      <c r="B24" s="15" t="s">
        <v>147</v>
      </c>
      <c r="C24" s="15"/>
      <c r="D24" s="15" t="s">
        <v>80</v>
      </c>
      <c r="E24" s="16">
        <v>40</v>
      </c>
      <c r="F24" s="21">
        <f t="shared" si="6"/>
        <v>320</v>
      </c>
      <c r="G24" s="17">
        <f t="shared" ca="1" si="1"/>
        <v>396</v>
      </c>
      <c r="H24" s="23">
        <f t="shared" ca="1" si="5"/>
        <v>158.4</v>
      </c>
      <c r="I24" s="19" t="str">
        <f t="shared" ca="1" si="3"/>
        <v>Нет данных</v>
      </c>
      <c r="J24" s="18" t="str">
        <f t="shared" ca="1" si="4"/>
        <v>Нет в справочнике</v>
      </c>
      <c r="K24" s="15"/>
    </row>
    <row r="25" spans="1:11" x14ac:dyDescent="0.2">
      <c r="A25" s="64" t="s">
        <v>104</v>
      </c>
      <c r="B25" s="12" t="s">
        <v>143</v>
      </c>
      <c r="C25" s="12" t="s">
        <v>105</v>
      </c>
      <c r="D25" s="12" t="s">
        <v>25</v>
      </c>
      <c r="E25" s="13">
        <v>70</v>
      </c>
      <c r="F25" s="20">
        <f t="shared" ref="F25:F27" si="7">E25*$C$3</f>
        <v>560</v>
      </c>
      <c r="G25" s="14">
        <f t="shared" ca="1" si="1"/>
        <v>323</v>
      </c>
      <c r="H25" s="22">
        <f t="shared" ca="1" si="5"/>
        <v>226.1</v>
      </c>
      <c r="I25" s="19">
        <f t="shared" ca="1" si="3"/>
        <v>0.6</v>
      </c>
      <c r="J25" s="18">
        <f t="shared" ca="1" si="4"/>
        <v>30</v>
      </c>
    </row>
    <row r="26" spans="1:11" x14ac:dyDescent="0.2">
      <c r="A26" s="64" t="s">
        <v>104</v>
      </c>
      <c r="B26" s="12" t="s">
        <v>143</v>
      </c>
      <c r="D26" s="12" t="s">
        <v>12</v>
      </c>
      <c r="E26" s="13">
        <v>10</v>
      </c>
      <c r="F26" s="20">
        <f t="shared" si="7"/>
        <v>80</v>
      </c>
      <c r="G26" s="14">
        <f t="shared" ca="1" si="1"/>
        <v>475</v>
      </c>
      <c r="H26" s="22">
        <f ca="1">E26*G26/100</f>
        <v>47.5</v>
      </c>
      <c r="I26" s="19" t="str">
        <f t="shared" ca="1" si="3"/>
        <v>Нет данных</v>
      </c>
      <c r="J26" s="18" t="str">
        <f t="shared" ca="1" si="4"/>
        <v>Нет в справочнике</v>
      </c>
      <c r="K26" s="12" t="s">
        <v>148</v>
      </c>
    </row>
    <row r="27" spans="1:11" x14ac:dyDescent="0.2">
      <c r="A27" s="64" t="s">
        <v>104</v>
      </c>
      <c r="B27" s="12" t="s">
        <v>143</v>
      </c>
      <c r="D27" s="12" t="s">
        <v>44</v>
      </c>
      <c r="E27" s="13">
        <v>15</v>
      </c>
      <c r="F27" s="20">
        <f t="shared" si="7"/>
        <v>120</v>
      </c>
      <c r="G27" s="14">
        <f t="shared" ca="1" si="1"/>
        <v>279</v>
      </c>
      <c r="H27" s="22">
        <f t="shared" ref="H27:H31" ca="1" si="8">E27*G27/100</f>
        <v>41.85</v>
      </c>
      <c r="I27" s="19" t="str">
        <f t="shared" ca="1" si="3"/>
        <v>Нет данных</v>
      </c>
      <c r="J27" s="18" t="str">
        <f t="shared" ca="1" si="4"/>
        <v>Нет в справочнике</v>
      </c>
    </row>
    <row r="28" spans="1:11" x14ac:dyDescent="0.2">
      <c r="A28" s="64" t="s">
        <v>104</v>
      </c>
      <c r="B28" s="12" t="s">
        <v>143</v>
      </c>
      <c r="D28" s="12" t="s">
        <v>1</v>
      </c>
      <c r="E28" s="13">
        <v>40</v>
      </c>
      <c r="F28" s="20">
        <f>E28*$C$3</f>
        <v>320</v>
      </c>
      <c r="G28" s="14">
        <f t="shared" ca="1" si="1"/>
        <v>254</v>
      </c>
      <c r="H28" s="22">
        <f t="shared" ca="1" si="8"/>
        <v>101.6</v>
      </c>
      <c r="I28" s="19" t="str">
        <f t="shared" ca="1" si="3"/>
        <v>Нет данных</v>
      </c>
      <c r="J28" s="18" t="str">
        <f t="shared" ca="1" si="4"/>
        <v>Нет в справочнике</v>
      </c>
    </row>
    <row r="29" spans="1:11" x14ac:dyDescent="0.2">
      <c r="A29" s="64" t="s">
        <v>104</v>
      </c>
      <c r="B29" s="12" t="s">
        <v>143</v>
      </c>
      <c r="D29" s="12" t="s">
        <v>99</v>
      </c>
      <c r="E29" s="13">
        <v>5</v>
      </c>
      <c r="F29" s="20">
        <f t="shared" ref="F29:F30" si="9">E29*$C$3</f>
        <v>40</v>
      </c>
      <c r="G29" s="14">
        <f t="shared" ca="1" si="1"/>
        <v>0</v>
      </c>
      <c r="H29" s="22">
        <f t="shared" ca="1" si="8"/>
        <v>0</v>
      </c>
      <c r="I29" s="19" t="str">
        <f t="shared" ca="1" si="3"/>
        <v>Нет данных</v>
      </c>
      <c r="J29" s="18" t="str">
        <f t="shared" ca="1" si="4"/>
        <v>Нет в справочнике</v>
      </c>
    </row>
    <row r="30" spans="1:11" ht="12" customHeight="1" x14ac:dyDescent="0.2">
      <c r="A30" s="64" t="s">
        <v>104</v>
      </c>
      <c r="B30" s="12" t="s">
        <v>143</v>
      </c>
      <c r="D30" s="12" t="s">
        <v>82</v>
      </c>
      <c r="E30" s="13">
        <v>15</v>
      </c>
      <c r="F30" s="20">
        <f t="shared" si="9"/>
        <v>120</v>
      </c>
      <c r="G30" s="14">
        <f t="shared" ca="1" si="1"/>
        <v>440</v>
      </c>
      <c r="H30" s="22">
        <f t="shared" ca="1" si="8"/>
        <v>66</v>
      </c>
      <c r="I30" s="19" t="str">
        <f t="shared" ca="1" si="3"/>
        <v>Нет данных</v>
      </c>
      <c r="J30" s="18" t="str">
        <f t="shared" ca="1" si="4"/>
        <v>Нет в справочнике</v>
      </c>
    </row>
    <row r="31" spans="1:11" x14ac:dyDescent="0.2">
      <c r="A31" s="64" t="s">
        <v>104</v>
      </c>
      <c r="B31" s="12" t="s">
        <v>143</v>
      </c>
      <c r="D31" s="12" t="s">
        <v>97</v>
      </c>
      <c r="E31" s="13">
        <v>30</v>
      </c>
      <c r="F31" s="20">
        <f>E31*$C$3</f>
        <v>240</v>
      </c>
      <c r="G31" s="14">
        <f t="shared" ca="1" si="1"/>
        <v>430</v>
      </c>
      <c r="H31" s="22">
        <f t="shared" ca="1" si="8"/>
        <v>129</v>
      </c>
      <c r="I31" s="19" t="str">
        <f t="shared" ca="1" si="3"/>
        <v>Нет данных</v>
      </c>
      <c r="J31" s="18" t="str">
        <f t="shared" ca="1" si="4"/>
        <v>Нет в справочнике</v>
      </c>
    </row>
    <row r="32" spans="1:11" x14ac:dyDescent="0.2">
      <c r="A32" s="64" t="s">
        <v>104</v>
      </c>
      <c r="B32" s="12" t="s">
        <v>143</v>
      </c>
      <c r="C32" s="12" t="s">
        <v>128</v>
      </c>
      <c r="D32" s="12" t="s">
        <v>79</v>
      </c>
      <c r="E32" s="13">
        <v>18</v>
      </c>
      <c r="F32" s="20">
        <f>E32*$C$3</f>
        <v>144</v>
      </c>
      <c r="G32" s="14">
        <f t="shared" ca="1" si="1"/>
        <v>296</v>
      </c>
      <c r="H32" s="22">
        <f ca="1">E32*G32/100</f>
        <v>53.28</v>
      </c>
      <c r="I32" s="19" t="str">
        <f t="shared" ref="I32:I48" ca="1" si="10">IFERROR(ROUNDUP(F32/INDIRECT(CONCATENATE("Справочник!G",MATCH(D32,Продукт,0)+1)),1),"Нет данных")</f>
        <v>Нет данных</v>
      </c>
      <c r="J32" s="18" t="str">
        <f t="shared" ca="1" si="4"/>
        <v>Нет в справочнике</v>
      </c>
    </row>
    <row r="33" spans="1:11" x14ac:dyDescent="0.2">
      <c r="A33" s="64" t="s">
        <v>104</v>
      </c>
      <c r="B33" s="12" t="s">
        <v>144</v>
      </c>
      <c r="D33" s="12" t="s">
        <v>84</v>
      </c>
      <c r="E33" s="13">
        <v>40</v>
      </c>
      <c r="F33" s="20">
        <f t="shared" ref="F33:F42" si="11">E33*$C$3</f>
        <v>320</v>
      </c>
      <c r="G33" s="14">
        <f t="shared" ca="1" si="1"/>
        <v>516</v>
      </c>
      <c r="H33" s="22">
        <f t="shared" ref="H33:H47" ca="1" si="12">E33*G33/100</f>
        <v>206.4</v>
      </c>
      <c r="I33" s="19" t="str">
        <f t="shared" ca="1" si="10"/>
        <v>Нет данных</v>
      </c>
      <c r="J33" s="18" t="str">
        <f t="shared" ca="1" si="4"/>
        <v>Нет в справочнике</v>
      </c>
    </row>
    <row r="34" spans="1:11" x14ac:dyDescent="0.2">
      <c r="A34" s="64" t="s">
        <v>104</v>
      </c>
      <c r="B34" s="12" t="s">
        <v>145</v>
      </c>
      <c r="C34" s="12" t="s">
        <v>106</v>
      </c>
      <c r="D34" s="12" t="s">
        <v>1</v>
      </c>
      <c r="E34" s="13">
        <v>40</v>
      </c>
      <c r="F34" s="20">
        <f t="shared" si="11"/>
        <v>320</v>
      </c>
      <c r="G34" s="14">
        <f t="shared" ca="1" si="1"/>
        <v>254</v>
      </c>
      <c r="H34" s="22">
        <f t="shared" ca="1" si="12"/>
        <v>101.6</v>
      </c>
      <c r="I34" s="19" t="str">
        <f t="shared" ca="1" si="10"/>
        <v>Нет данных</v>
      </c>
      <c r="J34" s="18" t="str">
        <f t="shared" ca="1" si="4"/>
        <v>Нет в справочнике</v>
      </c>
    </row>
    <row r="35" spans="1:11" x14ac:dyDescent="0.2">
      <c r="A35" s="64" t="s">
        <v>104</v>
      </c>
      <c r="B35" s="12" t="s">
        <v>145</v>
      </c>
      <c r="D35" s="12" t="s">
        <v>61</v>
      </c>
      <c r="E35" s="13">
        <v>30</v>
      </c>
      <c r="F35" s="20">
        <f t="shared" si="11"/>
        <v>240</v>
      </c>
      <c r="G35" s="14">
        <f t="shared" ca="1" si="1"/>
        <v>473</v>
      </c>
      <c r="H35" s="22">
        <f t="shared" ca="1" si="12"/>
        <v>141.9</v>
      </c>
      <c r="I35" s="19" t="str">
        <f t="shared" ca="1" si="10"/>
        <v>Нет данных</v>
      </c>
      <c r="J35" s="18" t="str">
        <f t="shared" ca="1" si="4"/>
        <v>Нет в справочнике</v>
      </c>
    </row>
    <row r="36" spans="1:11" x14ac:dyDescent="0.2">
      <c r="A36" s="64" t="s">
        <v>104</v>
      </c>
      <c r="B36" s="12" t="s">
        <v>145</v>
      </c>
      <c r="D36" s="12" t="s">
        <v>16</v>
      </c>
      <c r="E36" s="13">
        <v>25</v>
      </c>
      <c r="F36" s="20">
        <f t="shared" si="11"/>
        <v>200</v>
      </c>
      <c r="G36" s="14">
        <f t="shared" ca="1" si="1"/>
        <v>361</v>
      </c>
      <c r="H36" s="22">
        <f t="shared" ca="1" si="12"/>
        <v>90.25</v>
      </c>
      <c r="I36" s="19" t="str">
        <f t="shared" ca="1" si="10"/>
        <v>Нет данных</v>
      </c>
      <c r="J36" s="18" t="str">
        <f t="shared" ca="1" si="4"/>
        <v>Нет в справочнике</v>
      </c>
    </row>
    <row r="37" spans="1:11" x14ac:dyDescent="0.2">
      <c r="A37" s="64" t="s">
        <v>104</v>
      </c>
      <c r="B37" s="12" t="s">
        <v>145</v>
      </c>
      <c r="D37" s="12" t="s">
        <v>87</v>
      </c>
      <c r="E37" s="13">
        <v>30</v>
      </c>
      <c r="F37" s="20">
        <f t="shared" si="11"/>
        <v>240</v>
      </c>
      <c r="G37" s="14">
        <f t="shared" ca="1" si="1"/>
        <v>342</v>
      </c>
      <c r="H37" s="22">
        <f t="shared" ca="1" si="12"/>
        <v>102.6</v>
      </c>
      <c r="I37" s="19" t="str">
        <f t="shared" ca="1" si="10"/>
        <v>Нет данных</v>
      </c>
      <c r="J37" s="18" t="str">
        <f t="shared" ca="1" si="4"/>
        <v>Нет в справочнике</v>
      </c>
    </row>
    <row r="38" spans="1:11" x14ac:dyDescent="0.2">
      <c r="A38" s="64" t="s">
        <v>104</v>
      </c>
      <c r="B38" s="12" t="s">
        <v>145</v>
      </c>
      <c r="D38" s="12" t="s">
        <v>99</v>
      </c>
      <c r="E38" s="13">
        <v>5</v>
      </c>
      <c r="F38" s="20">
        <f t="shared" si="11"/>
        <v>40</v>
      </c>
      <c r="G38" s="14">
        <f t="shared" ca="1" si="1"/>
        <v>0</v>
      </c>
      <c r="H38" s="22">
        <f t="shared" ca="1" si="12"/>
        <v>0</v>
      </c>
      <c r="I38" s="19" t="str">
        <f t="shared" ca="1" si="10"/>
        <v>Нет данных</v>
      </c>
      <c r="J38" s="18" t="str">
        <f t="shared" ca="1" si="4"/>
        <v>Нет в справочнике</v>
      </c>
    </row>
    <row r="39" spans="1:11" x14ac:dyDescent="0.2">
      <c r="A39" s="64" t="s">
        <v>104</v>
      </c>
      <c r="B39" s="12" t="s">
        <v>146</v>
      </c>
      <c r="C39" s="12" t="s">
        <v>50</v>
      </c>
      <c r="D39" s="15" t="s">
        <v>42</v>
      </c>
      <c r="E39" s="13">
        <v>20</v>
      </c>
      <c r="F39" s="20">
        <f t="shared" si="11"/>
        <v>160</v>
      </c>
      <c r="G39" s="14">
        <f t="shared" ca="1" si="1"/>
        <v>272</v>
      </c>
      <c r="H39" s="22">
        <f t="shared" ca="1" si="12"/>
        <v>54.4</v>
      </c>
      <c r="I39" s="19" t="str">
        <f t="shared" ca="1" si="10"/>
        <v>Нет данных</v>
      </c>
      <c r="J39" s="18" t="str">
        <f t="shared" ca="1" si="4"/>
        <v>Нет в справочнике</v>
      </c>
    </row>
    <row r="40" spans="1:11" x14ac:dyDescent="0.2">
      <c r="A40" s="64" t="s">
        <v>104</v>
      </c>
      <c r="B40" s="15" t="s">
        <v>146</v>
      </c>
      <c r="C40" s="15"/>
      <c r="D40" s="15" t="s">
        <v>48</v>
      </c>
      <c r="E40" s="13">
        <v>20</v>
      </c>
      <c r="F40" s="20">
        <f t="shared" si="11"/>
        <v>160</v>
      </c>
      <c r="G40" s="14">
        <f t="shared" ca="1" si="1"/>
        <v>264</v>
      </c>
      <c r="H40" s="22">
        <f t="shared" ca="1" si="12"/>
        <v>52.8</v>
      </c>
      <c r="I40" s="19" t="str">
        <f t="shared" ca="1" si="10"/>
        <v>Нет данных</v>
      </c>
      <c r="J40" s="18" t="str">
        <f t="shared" ca="1" si="4"/>
        <v>Нет в справочнике</v>
      </c>
    </row>
    <row r="41" spans="1:11" x14ac:dyDescent="0.2">
      <c r="A41" s="64" t="s">
        <v>104</v>
      </c>
      <c r="B41" s="15" t="s">
        <v>146</v>
      </c>
      <c r="C41" s="15"/>
      <c r="D41" s="15" t="s">
        <v>70</v>
      </c>
      <c r="E41" s="13">
        <v>20</v>
      </c>
      <c r="F41" s="20">
        <f t="shared" si="11"/>
        <v>160</v>
      </c>
      <c r="G41" s="14">
        <f t="shared" ca="1" si="1"/>
        <v>704</v>
      </c>
      <c r="H41" s="22">
        <f t="shared" ca="1" si="12"/>
        <v>140.80000000000001</v>
      </c>
      <c r="I41" s="19" t="str">
        <f t="shared" ca="1" si="10"/>
        <v>Нет данных</v>
      </c>
      <c r="J41" s="18" t="str">
        <f t="shared" ca="1" si="4"/>
        <v>Нет в справочнике</v>
      </c>
    </row>
    <row r="42" spans="1:11" x14ac:dyDescent="0.2">
      <c r="A42" s="64" t="s">
        <v>104</v>
      </c>
      <c r="B42" s="15" t="s">
        <v>147</v>
      </c>
      <c r="C42" s="76" t="s">
        <v>152</v>
      </c>
      <c r="D42" s="15" t="s">
        <v>101</v>
      </c>
      <c r="E42" s="13">
        <v>100</v>
      </c>
      <c r="F42" s="20">
        <f t="shared" si="11"/>
        <v>800</v>
      </c>
      <c r="G42" s="14">
        <f t="shared" ca="1" si="1"/>
        <v>337</v>
      </c>
      <c r="H42" s="22">
        <f t="shared" ca="1" si="12"/>
        <v>337</v>
      </c>
      <c r="I42" s="19" t="str">
        <f t="shared" ca="1" si="10"/>
        <v>Нет данных</v>
      </c>
      <c r="J42" s="18" t="str">
        <f t="shared" ca="1" si="4"/>
        <v>Нет в справочнике</v>
      </c>
    </row>
    <row r="43" spans="1:11" x14ac:dyDescent="0.2">
      <c r="A43" s="64" t="s">
        <v>104</v>
      </c>
      <c r="B43" s="15" t="s">
        <v>147</v>
      </c>
      <c r="C43" s="15"/>
      <c r="D43" s="15" t="s">
        <v>63</v>
      </c>
      <c r="E43" s="13">
        <v>81.25</v>
      </c>
      <c r="F43" s="20">
        <f>E43*$C$3</f>
        <v>650</v>
      </c>
      <c r="G43" s="14">
        <f t="shared" ca="1" si="1"/>
        <v>232</v>
      </c>
      <c r="H43" s="22">
        <f t="shared" ca="1" si="12"/>
        <v>188.5</v>
      </c>
      <c r="I43" s="19">
        <f t="shared" ca="1" si="10"/>
        <v>2</v>
      </c>
      <c r="J43" s="18">
        <f t="shared" ca="1" si="4"/>
        <v>240</v>
      </c>
    </row>
    <row r="44" spans="1:11" x14ac:dyDescent="0.2">
      <c r="A44" s="64" t="s">
        <v>104</v>
      </c>
      <c r="B44" s="15" t="s">
        <v>147</v>
      </c>
      <c r="C44" s="15"/>
      <c r="D44" s="15" t="s">
        <v>0</v>
      </c>
      <c r="E44" s="13">
        <v>40</v>
      </c>
      <c r="F44" s="20">
        <f t="shared" ref="F44:F111" si="13">E44*$C$3</f>
        <v>320</v>
      </c>
      <c r="G44" s="14">
        <f t="shared" ca="1" si="1"/>
        <v>214</v>
      </c>
      <c r="H44" s="22">
        <f t="shared" ca="1" si="12"/>
        <v>85.6</v>
      </c>
      <c r="I44" s="19" t="str">
        <f t="shared" ca="1" si="10"/>
        <v>Нет данных</v>
      </c>
      <c r="J44" s="18" t="str">
        <f t="shared" ca="1" si="4"/>
        <v>Нет в справочнике</v>
      </c>
    </row>
    <row r="45" spans="1:11" x14ac:dyDescent="0.2">
      <c r="A45" s="64" t="s">
        <v>104</v>
      </c>
      <c r="B45" s="15" t="s">
        <v>147</v>
      </c>
      <c r="C45" s="15"/>
      <c r="D45" s="15" t="s">
        <v>4</v>
      </c>
      <c r="E45" s="16">
        <v>70</v>
      </c>
      <c r="F45" s="20">
        <f t="shared" si="13"/>
        <v>560</v>
      </c>
      <c r="G45" s="14">
        <f t="shared" ca="1" si="1"/>
        <v>330</v>
      </c>
      <c r="H45" s="22">
        <f t="shared" ca="1" si="12"/>
        <v>231</v>
      </c>
      <c r="I45" s="19" t="str">
        <f t="shared" ca="1" si="10"/>
        <v>Нет данных</v>
      </c>
      <c r="J45" s="18" t="str">
        <f t="shared" ca="1" si="4"/>
        <v>Нет в справочнике</v>
      </c>
      <c r="K45" s="15"/>
    </row>
    <row r="46" spans="1:11" x14ac:dyDescent="0.2">
      <c r="A46" s="64" t="s">
        <v>104</v>
      </c>
      <c r="B46" s="15" t="s">
        <v>147</v>
      </c>
      <c r="C46" s="15"/>
      <c r="D46" s="15" t="s">
        <v>110</v>
      </c>
      <c r="E46" s="16">
        <v>15</v>
      </c>
      <c r="F46" s="20">
        <f t="shared" si="13"/>
        <v>120</v>
      </c>
      <c r="G46" s="14">
        <f t="shared" ca="1" si="1"/>
        <v>373</v>
      </c>
      <c r="H46" s="22">
        <f t="shared" ca="1" si="12"/>
        <v>55.95</v>
      </c>
      <c r="I46" s="19" t="str">
        <f t="shared" ca="1" si="10"/>
        <v>Нет данных</v>
      </c>
      <c r="J46" s="18" t="str">
        <f t="shared" ca="1" si="4"/>
        <v>Нет в справочнике</v>
      </c>
      <c r="K46" s="15"/>
    </row>
    <row r="47" spans="1:11" x14ac:dyDescent="0.2">
      <c r="A47" s="64" t="s">
        <v>104</v>
      </c>
      <c r="B47" s="15" t="s">
        <v>147</v>
      </c>
      <c r="C47" s="15"/>
      <c r="D47" s="15" t="s">
        <v>82</v>
      </c>
      <c r="E47" s="16">
        <v>15</v>
      </c>
      <c r="F47" s="20">
        <f t="shared" si="13"/>
        <v>120</v>
      </c>
      <c r="G47" s="14">
        <f t="shared" ca="1" si="1"/>
        <v>440</v>
      </c>
      <c r="H47" s="22">
        <f t="shared" ca="1" si="12"/>
        <v>66</v>
      </c>
      <c r="I47" s="19" t="str">
        <f t="shared" ca="1" si="10"/>
        <v>Нет данных</v>
      </c>
      <c r="J47" s="18" t="str">
        <f t="shared" ca="1" si="4"/>
        <v>Нет в справочнике</v>
      </c>
      <c r="K47" s="15"/>
    </row>
    <row r="48" spans="1:11" x14ac:dyDescent="0.2">
      <c r="A48" s="67" t="s">
        <v>104</v>
      </c>
      <c r="B48" s="66" t="s">
        <v>147</v>
      </c>
      <c r="C48" s="66"/>
      <c r="D48" s="66" t="s">
        <v>13</v>
      </c>
      <c r="E48" s="70">
        <v>37.5</v>
      </c>
      <c r="F48" s="68">
        <f>E48*$C$3</f>
        <v>300</v>
      </c>
      <c r="G48" s="71">
        <f ca="1">INDIRECT(CONCATENATE("Справочник!F",MATCH(D48,Продукт,0)+1))</f>
        <v>135</v>
      </c>
      <c r="H48" s="69">
        <f ca="1">E48*G48/100</f>
        <v>50.625</v>
      </c>
      <c r="I48" s="72" t="str">
        <f t="shared" ca="1" si="10"/>
        <v>Нет данных</v>
      </c>
      <c r="J48" s="73" t="str">
        <f t="shared" ref="J48:J58" ca="1" si="14">IFERROR(INDIRECT(CONCATENATE("Справочник!H",MATCH(D48,Продукт,0)+1))*I48,"Нет в справочнике")</f>
        <v>Нет в справочнике</v>
      </c>
      <c r="K48" s="12" t="s">
        <v>160</v>
      </c>
    </row>
    <row r="49" spans="1:11" x14ac:dyDescent="0.2">
      <c r="A49" s="75" t="s">
        <v>149</v>
      </c>
      <c r="B49" s="55" t="s">
        <v>143</v>
      </c>
      <c r="C49" s="55" t="s">
        <v>105</v>
      </c>
      <c r="D49" s="55" t="s">
        <v>22</v>
      </c>
      <c r="E49" s="56">
        <v>70</v>
      </c>
      <c r="F49" s="49">
        <f t="shared" si="13"/>
        <v>560</v>
      </c>
      <c r="G49" s="50">
        <f t="shared" ref="G49" ca="1" si="15">INDIRECT(CONCATENATE("Справочник!F",MATCH(D49,Продукт,0)+1))</f>
        <v>345</v>
      </c>
      <c r="H49" s="51">
        <f t="shared" ref="H49" ca="1" si="16">E49*G49/100</f>
        <v>241.5</v>
      </c>
      <c r="I49" s="52">
        <f t="shared" ref="I49:I57" ca="1" si="17">IFERROR(ROUNDUP(F50/INDIRECT(CONCATENATE("Справочник!G",MATCH(D49,Продукт,0)+1)),1),"Нет данных")</f>
        <v>0.1</v>
      </c>
      <c r="J49" s="53">
        <f t="shared" ca="1" si="14"/>
        <v>5</v>
      </c>
      <c r="K49" s="62"/>
    </row>
    <row r="50" spans="1:11" x14ac:dyDescent="0.2">
      <c r="A50" s="75" t="s">
        <v>149</v>
      </c>
      <c r="B50" s="47" t="s">
        <v>143</v>
      </c>
      <c r="C50" s="47"/>
      <c r="D50" s="47" t="s">
        <v>12</v>
      </c>
      <c r="E50" s="48">
        <v>10</v>
      </c>
      <c r="F50" s="49">
        <f t="shared" si="13"/>
        <v>80</v>
      </c>
      <c r="G50" s="50">
        <f t="shared" ref="G50:G59" ca="1" si="18">INDIRECT(CONCATENATE("Справочник!F",MATCH(D50,Продукт,0)+1))</f>
        <v>475</v>
      </c>
      <c r="H50" s="51">
        <f t="shared" ref="H50:H59" ca="1" si="19">E50*G50/100</f>
        <v>47.5</v>
      </c>
      <c r="I50" s="52" t="str">
        <f t="shared" ca="1" si="17"/>
        <v>Нет данных</v>
      </c>
      <c r="J50" s="53" t="str">
        <f t="shared" ca="1" si="14"/>
        <v>Нет в справочнике</v>
      </c>
      <c r="K50" s="54"/>
    </row>
    <row r="51" spans="1:11" x14ac:dyDescent="0.2">
      <c r="A51" s="75" t="s">
        <v>149</v>
      </c>
      <c r="B51" s="55" t="s">
        <v>143</v>
      </c>
      <c r="C51" s="55"/>
      <c r="D51" s="55" t="s">
        <v>44</v>
      </c>
      <c r="E51" s="56">
        <v>15</v>
      </c>
      <c r="F51" s="49">
        <f t="shared" si="13"/>
        <v>120</v>
      </c>
      <c r="G51" s="50">
        <f t="shared" ca="1" si="18"/>
        <v>279</v>
      </c>
      <c r="H51" s="51">
        <f t="shared" ca="1" si="19"/>
        <v>41.85</v>
      </c>
      <c r="I51" s="52" t="str">
        <f t="shared" ca="1" si="17"/>
        <v>Нет данных</v>
      </c>
      <c r="J51" s="53" t="str">
        <f t="shared" ca="1" si="14"/>
        <v>Нет в справочнике</v>
      </c>
      <c r="K51" s="62"/>
    </row>
    <row r="52" spans="1:11" x14ac:dyDescent="0.2">
      <c r="A52" s="75" t="s">
        <v>149</v>
      </c>
      <c r="B52" s="47" t="s">
        <v>143</v>
      </c>
      <c r="C52" s="47"/>
      <c r="D52" s="47" t="s">
        <v>1</v>
      </c>
      <c r="E52" s="48">
        <v>40</v>
      </c>
      <c r="F52" s="49">
        <f t="shared" si="13"/>
        <v>320</v>
      </c>
      <c r="G52" s="50">
        <f t="shared" ca="1" si="18"/>
        <v>254</v>
      </c>
      <c r="H52" s="51">
        <f t="shared" ca="1" si="19"/>
        <v>101.6</v>
      </c>
      <c r="I52" s="52" t="str">
        <f t="shared" ca="1" si="17"/>
        <v>Нет данных</v>
      </c>
      <c r="J52" s="53" t="str">
        <f t="shared" ca="1" si="14"/>
        <v>Нет в справочнике</v>
      </c>
      <c r="K52" s="54"/>
    </row>
    <row r="53" spans="1:11" x14ac:dyDescent="0.2">
      <c r="A53" s="75" t="s">
        <v>149</v>
      </c>
      <c r="B53" s="55" t="s">
        <v>143</v>
      </c>
      <c r="C53" s="55"/>
      <c r="D53" s="55" t="s">
        <v>99</v>
      </c>
      <c r="E53" s="56">
        <v>5</v>
      </c>
      <c r="F53" s="49">
        <f t="shared" si="13"/>
        <v>40</v>
      </c>
      <c r="G53" s="50">
        <f t="shared" ca="1" si="18"/>
        <v>0</v>
      </c>
      <c r="H53" s="51">
        <f t="shared" ca="1" si="19"/>
        <v>0</v>
      </c>
      <c r="I53" s="52" t="str">
        <f t="shared" ca="1" si="17"/>
        <v>Нет данных</v>
      </c>
      <c r="J53" s="53" t="str">
        <f t="shared" ca="1" si="14"/>
        <v>Нет в справочнике</v>
      </c>
      <c r="K53" s="62"/>
    </row>
    <row r="54" spans="1:11" x14ac:dyDescent="0.2">
      <c r="A54" s="75" t="s">
        <v>149</v>
      </c>
      <c r="B54" s="55" t="s">
        <v>143</v>
      </c>
      <c r="C54" s="55"/>
      <c r="D54" s="55" t="s">
        <v>158</v>
      </c>
      <c r="E54" s="49">
        <f>ROUNDUP(F54/$C$3,1)</f>
        <v>16.3</v>
      </c>
      <c r="F54" s="48">
        <v>130</v>
      </c>
      <c r="G54" s="50">
        <f t="shared" ca="1" si="18"/>
        <v>16</v>
      </c>
      <c r="H54" s="51">
        <f t="shared" ca="1" si="19"/>
        <v>2.6080000000000001</v>
      </c>
      <c r="I54" s="52" t="str">
        <f t="shared" ca="1" si="17"/>
        <v>Нет данных</v>
      </c>
      <c r="J54" s="53" t="str">
        <f t="shared" ca="1" si="14"/>
        <v>Нет в справочнике</v>
      </c>
      <c r="K54" s="62" t="s">
        <v>159</v>
      </c>
    </row>
    <row r="55" spans="1:11" x14ac:dyDescent="0.2">
      <c r="A55" s="75" t="s">
        <v>149</v>
      </c>
      <c r="B55" s="47" t="s">
        <v>143</v>
      </c>
      <c r="C55" s="47"/>
      <c r="D55" s="47" t="s">
        <v>82</v>
      </c>
      <c r="E55" s="48">
        <v>15</v>
      </c>
      <c r="F55" s="49">
        <f t="shared" si="13"/>
        <v>120</v>
      </c>
      <c r="G55" s="50">
        <f t="shared" ca="1" si="18"/>
        <v>440</v>
      </c>
      <c r="H55" s="51">
        <f t="shared" ca="1" si="19"/>
        <v>66</v>
      </c>
      <c r="I55" s="52" t="str">
        <f t="shared" ca="1" si="17"/>
        <v>Нет данных</v>
      </c>
      <c r="J55" s="53" t="str">
        <f t="shared" ca="1" si="14"/>
        <v>Нет в справочнике</v>
      </c>
      <c r="K55" s="54"/>
    </row>
    <row r="56" spans="1:11" x14ac:dyDescent="0.2">
      <c r="A56" s="75" t="s">
        <v>149</v>
      </c>
      <c r="B56" s="55" t="s">
        <v>143</v>
      </c>
      <c r="C56" s="55"/>
      <c r="D56" s="55" t="s">
        <v>5</v>
      </c>
      <c r="E56" s="56">
        <v>30</v>
      </c>
      <c r="F56" s="49">
        <f t="shared" si="13"/>
        <v>240</v>
      </c>
      <c r="G56" s="50">
        <f t="shared" ca="1" si="18"/>
        <v>331</v>
      </c>
      <c r="H56" s="51">
        <f t="shared" ca="1" si="19"/>
        <v>99.3</v>
      </c>
      <c r="I56" s="52" t="str">
        <f t="shared" ca="1" si="17"/>
        <v>Нет данных</v>
      </c>
      <c r="J56" s="53" t="str">
        <f t="shared" ca="1" si="14"/>
        <v>Нет в справочнике</v>
      </c>
      <c r="K56" s="62"/>
    </row>
    <row r="57" spans="1:11" x14ac:dyDescent="0.2">
      <c r="A57" s="75" t="s">
        <v>149</v>
      </c>
      <c r="B57" s="47" t="s">
        <v>143</v>
      </c>
      <c r="C57" s="47"/>
      <c r="D57" s="47" t="s">
        <v>79</v>
      </c>
      <c r="E57" s="48">
        <v>18</v>
      </c>
      <c r="F57" s="49">
        <f t="shared" si="13"/>
        <v>144</v>
      </c>
      <c r="G57" s="50">
        <f t="shared" ca="1" si="18"/>
        <v>296</v>
      </c>
      <c r="H57" s="51">
        <f t="shared" ca="1" si="19"/>
        <v>53.28</v>
      </c>
      <c r="I57" s="52" t="str">
        <f t="shared" ca="1" si="17"/>
        <v>Нет данных</v>
      </c>
      <c r="J57" s="53" t="str">
        <f t="shared" ca="1" si="14"/>
        <v>Нет в справочнике</v>
      </c>
      <c r="K57" s="54"/>
    </row>
    <row r="58" spans="1:11" x14ac:dyDescent="0.2">
      <c r="A58" s="75" t="s">
        <v>149</v>
      </c>
      <c r="B58" s="55" t="s">
        <v>144</v>
      </c>
      <c r="C58" s="55"/>
      <c r="D58" s="55" t="s">
        <v>109</v>
      </c>
      <c r="E58" s="56">
        <v>50</v>
      </c>
      <c r="F58" s="49">
        <f t="shared" si="13"/>
        <v>400</v>
      </c>
      <c r="G58" s="50">
        <f t="shared" ca="1" si="18"/>
        <v>520.29999999999995</v>
      </c>
      <c r="H58" s="51">
        <f t="shared" ca="1" si="19"/>
        <v>260.14999999999998</v>
      </c>
      <c r="I58" s="52" t="str">
        <f ca="1">IFERROR(ROUNDUP(F58/INDIRECT(CONCATENATE("Справочник!G",MATCH(D58,Продукт,0)+1)),1),"Нет данных")</f>
        <v>Нет данных</v>
      </c>
      <c r="J58" s="53" t="str">
        <f t="shared" ca="1" si="14"/>
        <v>Нет в справочнике</v>
      </c>
      <c r="K58" s="62"/>
    </row>
    <row r="59" spans="1:11" x14ac:dyDescent="0.2">
      <c r="A59" s="75" t="s">
        <v>149</v>
      </c>
      <c r="B59" s="47" t="s">
        <v>145</v>
      </c>
      <c r="C59" s="47" t="s">
        <v>106</v>
      </c>
      <c r="D59" s="47" t="s">
        <v>1</v>
      </c>
      <c r="E59" s="48">
        <v>100</v>
      </c>
      <c r="F59" s="49">
        <f t="shared" si="13"/>
        <v>800</v>
      </c>
      <c r="G59" s="50">
        <f t="shared" ca="1" si="18"/>
        <v>254</v>
      </c>
      <c r="H59" s="51">
        <f t="shared" ca="1" si="19"/>
        <v>254</v>
      </c>
      <c r="I59" s="52" t="str">
        <f ca="1">IFERROR(ROUNDUP(F60/INDIRECT(CONCATENATE("Справочник!G",MATCH(D59,Продукт,0)+1)),1),"Нет данных")</f>
        <v>Нет данных</v>
      </c>
      <c r="J59" s="53" t="str">
        <f t="shared" ref="J59:J76" ca="1" si="20">IFERROR(INDIRECT(CONCATENATE("Справочник!H",MATCH(D59,Продукт,0)+1))*I59,"Нет в справочнике")</f>
        <v>Нет в справочнике</v>
      </c>
      <c r="K59" s="54"/>
    </row>
    <row r="60" spans="1:11" x14ac:dyDescent="0.2">
      <c r="A60" s="75" t="s">
        <v>149</v>
      </c>
      <c r="B60" s="55" t="s">
        <v>145</v>
      </c>
      <c r="C60" s="55"/>
      <c r="D60" s="55" t="s">
        <v>61</v>
      </c>
      <c r="E60" s="56">
        <v>30</v>
      </c>
      <c r="F60" s="57">
        <f t="shared" si="13"/>
        <v>240</v>
      </c>
      <c r="G60" s="50">
        <f t="shared" ref="G60:G76" ca="1" si="21">INDIRECT(CONCATENATE("Справочник!F",MATCH(D59,Продукт,0)+1))</f>
        <v>254</v>
      </c>
      <c r="H60" s="51">
        <f ca="1">E59*G60/100</f>
        <v>254</v>
      </c>
      <c r="I60" s="60" t="str">
        <f ca="1">IFERROR(ROUNDUP(F61/INDIRECT(CONCATENATE("Справочник!G",MATCH(D60,Продукт,0)+1)),1),"Нет данных")</f>
        <v>Нет данных</v>
      </c>
      <c r="J60" s="61" t="str">
        <f t="shared" ca="1" si="20"/>
        <v>Нет в справочнике</v>
      </c>
      <c r="K60" s="62"/>
    </row>
    <row r="61" spans="1:11" x14ac:dyDescent="0.2">
      <c r="A61" s="75" t="s">
        <v>149</v>
      </c>
      <c r="B61" s="47" t="s">
        <v>145</v>
      </c>
      <c r="C61" s="47"/>
      <c r="D61" s="47" t="s">
        <v>16</v>
      </c>
      <c r="E61" s="48">
        <v>25</v>
      </c>
      <c r="F61" s="57">
        <f t="shared" si="13"/>
        <v>200</v>
      </c>
      <c r="G61" s="58">
        <f t="shared" ca="1" si="21"/>
        <v>473</v>
      </c>
      <c r="H61" s="59">
        <f ca="1">E60*G61/100</f>
        <v>141.9</v>
      </c>
      <c r="I61" s="52" t="str">
        <f ca="1">IFERROR(ROUNDUP(F62/INDIRECT(CONCATENATE("Справочник!G",MATCH(D61,Продукт,0)+1)),1),"Нет данных")</f>
        <v>Нет данных</v>
      </c>
      <c r="J61" s="53" t="str">
        <f t="shared" ca="1" si="20"/>
        <v>Нет в справочнике</v>
      </c>
      <c r="K61" s="54"/>
    </row>
    <row r="62" spans="1:11" x14ac:dyDescent="0.2">
      <c r="A62" s="75" t="s">
        <v>149</v>
      </c>
      <c r="B62" s="55" t="s">
        <v>145</v>
      </c>
      <c r="C62" s="55" t="s">
        <v>50</v>
      </c>
      <c r="D62" s="55" t="s">
        <v>150</v>
      </c>
      <c r="E62" s="56">
        <v>50</v>
      </c>
      <c r="F62" s="57">
        <f t="shared" si="13"/>
        <v>400</v>
      </c>
      <c r="G62" s="50">
        <f t="shared" ca="1" si="21"/>
        <v>361</v>
      </c>
      <c r="H62" s="51">
        <f ca="1">E61*G62/100</f>
        <v>90.25</v>
      </c>
      <c r="I62" s="52" t="str">
        <f ca="1">IFERROR(ROUNDUP(F63/INDIRECT(CONCATENATE("Справочник!G",MATCH(D62,Продукт,0)+1)),1),"Нет данных")</f>
        <v>Нет данных</v>
      </c>
      <c r="J62" s="61" t="str">
        <f ca="1">IFERROR(INDIRECT(CONCATENATE("Справочник!H",MATCH(D62,Продукт,0)+1))*I63,"Нет в справочнике")</f>
        <v>Нет в справочнике</v>
      </c>
      <c r="K62" s="62"/>
    </row>
    <row r="63" spans="1:11" x14ac:dyDescent="0.2">
      <c r="A63" s="75" t="s">
        <v>149</v>
      </c>
      <c r="B63" s="55" t="s">
        <v>145</v>
      </c>
      <c r="C63" s="55"/>
      <c r="D63" s="55" t="s">
        <v>99</v>
      </c>
      <c r="E63" s="56">
        <v>15</v>
      </c>
      <c r="F63" s="57">
        <f t="shared" si="13"/>
        <v>120</v>
      </c>
      <c r="G63" s="50">
        <f t="shared" ca="1" si="21"/>
        <v>274</v>
      </c>
      <c r="H63" s="51">
        <f ca="1">E62*G63/100</f>
        <v>137</v>
      </c>
      <c r="I63" s="60" t="str">
        <f ca="1">IFERROR(ROUNDUP(#REF!/INDIRECT(CONCATENATE("Справочник!G",MATCH(D62,Продукт,0)+1)),1),"Нет данных")</f>
        <v>Нет данных</v>
      </c>
      <c r="J63" s="61" t="str">
        <f ca="1">IFERROR(INDIRECT(CONCATENATE("Справочник!H",MATCH(D63,Продукт,0)+1))*I64,"Нет в справочнике")</f>
        <v>Нет в справочнике</v>
      </c>
      <c r="K63" s="62"/>
    </row>
    <row r="64" spans="1:11" x14ac:dyDescent="0.2">
      <c r="A64" s="75" t="s">
        <v>149</v>
      </c>
      <c r="B64" s="55" t="s">
        <v>146</v>
      </c>
      <c r="C64" s="55"/>
      <c r="D64" s="55" t="s">
        <v>72</v>
      </c>
      <c r="E64" s="56">
        <v>20</v>
      </c>
      <c r="F64" s="57">
        <f t="shared" si="13"/>
        <v>160</v>
      </c>
      <c r="G64" s="50">
        <f ca="1">INDIRECT(CONCATENATE("Справочник!F",MATCH(D64,Продукт,0)+1))</f>
        <v>648</v>
      </c>
      <c r="H64" s="90">
        <f ca="1">E64*G64/100</f>
        <v>129.6</v>
      </c>
      <c r="I64" s="60" t="str">
        <f ca="1">IFERROR(ROUNDUP(F65/INDIRECT(CONCATENATE("Справочник!G",MATCH(D63,Продукт,0)+1)),1),"Нет данных")</f>
        <v>Нет данных</v>
      </c>
      <c r="J64" s="61" t="str">
        <f ca="1">IFERROR(INDIRECT(CONCATENATE("Справочник!H",MATCH(D64,Продукт,0)+1))*I65,"Нет в справочнике")</f>
        <v>Нет в справочнике</v>
      </c>
      <c r="K64" s="62"/>
    </row>
    <row r="65" spans="1:11" x14ac:dyDescent="0.2">
      <c r="A65" s="75" t="s">
        <v>149</v>
      </c>
      <c r="B65" s="47" t="s">
        <v>146</v>
      </c>
      <c r="C65" s="47"/>
      <c r="D65" s="47" t="s">
        <v>85</v>
      </c>
      <c r="E65" s="48">
        <v>25</v>
      </c>
      <c r="F65" s="57">
        <f t="shared" si="13"/>
        <v>200</v>
      </c>
      <c r="G65" s="50">
        <f t="shared" ca="1" si="21"/>
        <v>648</v>
      </c>
      <c r="H65" s="59">
        <f ca="1">E63*G65/100</f>
        <v>97.2</v>
      </c>
      <c r="I65" s="52" t="str">
        <f t="shared" ref="I65:I76" ca="1" si="22">IFERROR(ROUNDUP(F66/INDIRECT(CONCATENATE("Справочник!G",MATCH(D65,Продукт,0)+1)),1),"Нет данных")</f>
        <v>Нет данных</v>
      </c>
      <c r="J65" s="53" t="str">
        <f t="shared" ca="1" si="20"/>
        <v>Нет в справочнике</v>
      </c>
      <c r="K65" s="54"/>
    </row>
    <row r="66" spans="1:11" x14ac:dyDescent="0.2">
      <c r="A66" s="75" t="s">
        <v>149</v>
      </c>
      <c r="B66" s="47" t="s">
        <v>147</v>
      </c>
      <c r="C66" s="47" t="s">
        <v>100</v>
      </c>
      <c r="D66" s="47" t="s">
        <v>56</v>
      </c>
      <c r="E66" s="48">
        <v>70</v>
      </c>
      <c r="F66" s="57">
        <f t="shared" si="13"/>
        <v>560</v>
      </c>
      <c r="G66" s="50">
        <f t="shared" ca="1" si="21"/>
        <v>540</v>
      </c>
      <c r="H66" s="59">
        <f t="shared" ref="H66:H76" ca="1" si="23">E65*G66/100</f>
        <v>135</v>
      </c>
      <c r="I66" s="52" t="str">
        <f t="shared" ca="1" si="22"/>
        <v>Нет данных</v>
      </c>
      <c r="J66" s="53" t="str">
        <f t="shared" ca="1" si="20"/>
        <v>Нет в справочнике</v>
      </c>
      <c r="K66" s="54"/>
    </row>
    <row r="67" spans="1:11" x14ac:dyDescent="0.2">
      <c r="A67" s="75" t="s">
        <v>149</v>
      </c>
      <c r="B67" s="47" t="s">
        <v>147</v>
      </c>
      <c r="C67" s="47"/>
      <c r="D67" s="47" t="s">
        <v>63</v>
      </c>
      <c r="E67" s="48">
        <v>40.700000000000003</v>
      </c>
      <c r="F67" s="57">
        <f t="shared" si="13"/>
        <v>325.60000000000002</v>
      </c>
      <c r="G67" s="50">
        <f t="shared" ca="1" si="21"/>
        <v>310</v>
      </c>
      <c r="H67" s="59">
        <f t="shared" ca="1" si="23"/>
        <v>217</v>
      </c>
      <c r="I67" s="52">
        <f t="shared" ca="1" si="22"/>
        <v>0.2</v>
      </c>
      <c r="J67" s="53">
        <f t="shared" ca="1" si="20"/>
        <v>24</v>
      </c>
      <c r="K67" s="54"/>
    </row>
    <row r="68" spans="1:11" x14ac:dyDescent="0.2">
      <c r="A68" s="75" t="s">
        <v>149</v>
      </c>
      <c r="B68" s="55" t="s">
        <v>147</v>
      </c>
      <c r="C68" s="55"/>
      <c r="D68" s="55" t="s">
        <v>151</v>
      </c>
      <c r="E68" s="56">
        <v>5</v>
      </c>
      <c r="F68" s="57">
        <f t="shared" si="13"/>
        <v>40</v>
      </c>
      <c r="G68" s="50">
        <f t="shared" ca="1" si="21"/>
        <v>232</v>
      </c>
      <c r="H68" s="59">
        <f t="shared" ca="1" si="23"/>
        <v>94.424000000000021</v>
      </c>
      <c r="I68" s="52" t="str">
        <f t="shared" ca="1" si="22"/>
        <v>Нет данных</v>
      </c>
      <c r="J68" s="53" t="str">
        <f t="shared" ca="1" si="20"/>
        <v>Нет в справочнике</v>
      </c>
      <c r="K68" s="62"/>
    </row>
    <row r="69" spans="1:11" x14ac:dyDescent="0.2">
      <c r="A69" s="75" t="s">
        <v>149</v>
      </c>
      <c r="B69" s="47" t="s">
        <v>147</v>
      </c>
      <c r="C69" s="47"/>
      <c r="D69" s="47" t="s">
        <v>0</v>
      </c>
      <c r="E69" s="48">
        <v>40</v>
      </c>
      <c r="F69" s="57">
        <f t="shared" si="13"/>
        <v>320</v>
      </c>
      <c r="G69" s="50">
        <f t="shared" ca="1" si="21"/>
        <v>0</v>
      </c>
      <c r="H69" s="59">
        <f t="shared" ca="1" si="23"/>
        <v>0</v>
      </c>
      <c r="I69" s="52" t="str">
        <f t="shared" ca="1" si="22"/>
        <v>Нет данных</v>
      </c>
      <c r="J69" s="53" t="str">
        <f t="shared" ca="1" si="20"/>
        <v>Нет в справочнике</v>
      </c>
      <c r="K69" s="54"/>
    </row>
    <row r="70" spans="1:11" x14ac:dyDescent="0.2">
      <c r="A70" s="75" t="s">
        <v>149</v>
      </c>
      <c r="B70" s="55" t="s">
        <v>147</v>
      </c>
      <c r="C70" s="55"/>
      <c r="D70" s="55" t="s">
        <v>99</v>
      </c>
      <c r="E70" s="56">
        <v>5</v>
      </c>
      <c r="F70" s="57">
        <f t="shared" si="13"/>
        <v>40</v>
      </c>
      <c r="G70" s="50">
        <f t="shared" ca="1" si="21"/>
        <v>214</v>
      </c>
      <c r="H70" s="59">
        <f t="shared" ca="1" si="23"/>
        <v>85.6</v>
      </c>
      <c r="I70" s="52" t="str">
        <f t="shared" ca="1" si="22"/>
        <v>Нет данных</v>
      </c>
      <c r="J70" s="53" t="str">
        <f t="shared" ca="1" si="20"/>
        <v>Нет в справочнике</v>
      </c>
      <c r="K70" s="62"/>
    </row>
    <row r="71" spans="1:11" x14ac:dyDescent="0.2">
      <c r="A71" s="75" t="s">
        <v>149</v>
      </c>
      <c r="B71" s="47" t="s">
        <v>147</v>
      </c>
      <c r="C71" s="47"/>
      <c r="D71" s="47" t="s">
        <v>82</v>
      </c>
      <c r="E71" s="48">
        <v>15</v>
      </c>
      <c r="F71" s="57">
        <f t="shared" si="13"/>
        <v>120</v>
      </c>
      <c r="G71" s="50">
        <f t="shared" ca="1" si="21"/>
        <v>0</v>
      </c>
      <c r="H71" s="59">
        <f t="shared" ca="1" si="23"/>
        <v>0</v>
      </c>
      <c r="I71" s="52" t="str">
        <f t="shared" ca="1" si="22"/>
        <v>Нет данных</v>
      </c>
      <c r="J71" s="53" t="str">
        <f t="shared" ca="1" si="20"/>
        <v>Нет в справочнике</v>
      </c>
      <c r="K71" s="54"/>
    </row>
    <row r="72" spans="1:11" x14ac:dyDescent="0.2">
      <c r="A72" s="75" t="s">
        <v>149</v>
      </c>
      <c r="B72" s="47" t="s">
        <v>147</v>
      </c>
      <c r="C72" s="47"/>
      <c r="D72" s="47" t="s">
        <v>13</v>
      </c>
      <c r="E72" s="48">
        <v>37.5</v>
      </c>
      <c r="F72" s="57">
        <f t="shared" si="13"/>
        <v>300</v>
      </c>
      <c r="G72" s="50">
        <f t="shared" ca="1" si="21"/>
        <v>440</v>
      </c>
      <c r="H72" s="59">
        <f t="shared" ca="1" si="23"/>
        <v>66</v>
      </c>
      <c r="I72" s="52" t="str">
        <f t="shared" ca="1" si="22"/>
        <v>Нет данных</v>
      </c>
      <c r="J72" s="53" t="str">
        <f t="shared" ca="1" si="20"/>
        <v>Нет в справочнике</v>
      </c>
      <c r="K72" s="54" t="s">
        <v>160</v>
      </c>
    </row>
    <row r="73" spans="1:11" x14ac:dyDescent="0.2">
      <c r="A73" s="75" t="s">
        <v>149</v>
      </c>
      <c r="B73" s="55" t="s">
        <v>147</v>
      </c>
      <c r="C73" s="55"/>
      <c r="D73" s="55" t="s">
        <v>78</v>
      </c>
      <c r="E73" s="56">
        <v>30</v>
      </c>
      <c r="F73" s="57">
        <f t="shared" si="13"/>
        <v>240</v>
      </c>
      <c r="G73" s="50">
        <f t="shared" ca="1" si="21"/>
        <v>135</v>
      </c>
      <c r="H73" s="59">
        <f t="shared" ca="1" si="23"/>
        <v>50.625</v>
      </c>
      <c r="I73" s="52" t="str">
        <f t="shared" ca="1" si="22"/>
        <v>Нет данных</v>
      </c>
      <c r="J73" s="53" t="str">
        <f t="shared" ca="1" si="20"/>
        <v>Нет в справочнике</v>
      </c>
      <c r="K73" s="62"/>
    </row>
    <row r="74" spans="1:11" x14ac:dyDescent="0.2">
      <c r="A74" s="80" t="s">
        <v>153</v>
      </c>
      <c r="B74" s="47" t="s">
        <v>143</v>
      </c>
      <c r="C74" s="47" t="s">
        <v>105</v>
      </c>
      <c r="D74" s="47" t="s">
        <v>154</v>
      </c>
      <c r="E74" s="48">
        <v>70</v>
      </c>
      <c r="F74" s="57">
        <f t="shared" si="13"/>
        <v>560</v>
      </c>
      <c r="G74" s="50">
        <f t="shared" ca="1" si="21"/>
        <v>296</v>
      </c>
      <c r="H74" s="59">
        <f t="shared" ca="1" si="23"/>
        <v>88.8</v>
      </c>
      <c r="I74" s="52" t="str">
        <f t="shared" ca="1" si="22"/>
        <v>Нет данных</v>
      </c>
      <c r="J74" s="53" t="str">
        <f t="shared" ca="1" si="20"/>
        <v>Нет в справочнике</v>
      </c>
      <c r="K74" s="54"/>
    </row>
    <row r="75" spans="1:11" x14ac:dyDescent="0.2">
      <c r="A75" s="80" t="s">
        <v>153</v>
      </c>
      <c r="B75" s="55" t="s">
        <v>143</v>
      </c>
      <c r="C75" s="55"/>
      <c r="D75" s="55" t="s">
        <v>12</v>
      </c>
      <c r="E75" s="56">
        <v>10</v>
      </c>
      <c r="F75" s="57">
        <f t="shared" si="13"/>
        <v>80</v>
      </c>
      <c r="G75" s="50">
        <f t="shared" ca="1" si="21"/>
        <v>308</v>
      </c>
      <c r="H75" s="59">
        <f t="shared" ca="1" si="23"/>
        <v>215.6</v>
      </c>
      <c r="I75" s="52" t="str">
        <f t="shared" ca="1" si="22"/>
        <v>Нет данных</v>
      </c>
      <c r="J75" s="53" t="str">
        <f t="shared" ca="1" si="20"/>
        <v>Нет в справочнике</v>
      </c>
      <c r="K75" s="62"/>
    </row>
    <row r="76" spans="1:11" x14ac:dyDescent="0.2">
      <c r="A76" s="80" t="s">
        <v>153</v>
      </c>
      <c r="B76" s="47" t="s">
        <v>143</v>
      </c>
      <c r="C76" s="47"/>
      <c r="D76" s="47" t="s">
        <v>44</v>
      </c>
      <c r="E76" s="48">
        <v>15</v>
      </c>
      <c r="F76" s="57">
        <f t="shared" si="13"/>
        <v>120</v>
      </c>
      <c r="G76" s="50">
        <f t="shared" ca="1" si="21"/>
        <v>475</v>
      </c>
      <c r="H76" s="59">
        <f t="shared" ca="1" si="23"/>
        <v>47.5</v>
      </c>
      <c r="I76" s="52" t="str">
        <f t="shared" ca="1" si="22"/>
        <v>Нет данных</v>
      </c>
      <c r="J76" s="53" t="str">
        <f t="shared" ca="1" si="20"/>
        <v>Нет в справочнике</v>
      </c>
      <c r="K76" s="54"/>
    </row>
    <row r="77" spans="1:11" x14ac:dyDescent="0.2">
      <c r="A77" s="80" t="s">
        <v>153</v>
      </c>
      <c r="B77" s="77" t="s">
        <v>143</v>
      </c>
      <c r="C77" s="77"/>
      <c r="D77" s="77" t="s">
        <v>0</v>
      </c>
      <c r="E77" s="56">
        <v>100</v>
      </c>
      <c r="F77" s="57">
        <f t="shared" si="13"/>
        <v>800</v>
      </c>
      <c r="G77" s="58">
        <f t="shared" ref="G77:G80" ca="1" si="24">INDIRECT(CONCATENATE("Справочник!F",MATCH(D77,Продукт,0)+1))</f>
        <v>214</v>
      </c>
      <c r="H77" s="59">
        <f t="shared" ref="H77:H80" ca="1" si="25">E77*G77/100</f>
        <v>214</v>
      </c>
      <c r="I77" s="60" t="str">
        <f ca="1">IFERROR(ROUNDUP(F77/INDIRECT(CONCATENATE("Справочник!G",MATCH(D77,Продукт,0)+1)),1),"Нет данных")</f>
        <v>Нет данных</v>
      </c>
      <c r="J77" s="61" t="str">
        <f t="shared" ref="J77:J99" ca="1" si="26">IFERROR(INDIRECT(CONCATENATE("Справочник!H",MATCH(D77,Продукт,0)+1))*I77,"Нет в справочнике")</f>
        <v>Нет в справочнике</v>
      </c>
      <c r="K77" s="62"/>
    </row>
    <row r="78" spans="1:11" x14ac:dyDescent="0.2">
      <c r="A78" s="80" t="s">
        <v>153</v>
      </c>
      <c r="B78" s="77" t="s">
        <v>143</v>
      </c>
      <c r="C78" s="77"/>
      <c r="D78" s="77" t="s">
        <v>99</v>
      </c>
      <c r="E78" s="48">
        <v>5</v>
      </c>
      <c r="F78" s="57">
        <f t="shared" si="13"/>
        <v>40</v>
      </c>
      <c r="G78" s="50">
        <f t="shared" ca="1" si="24"/>
        <v>0</v>
      </c>
      <c r="H78" s="51">
        <f t="shared" ca="1" si="25"/>
        <v>0</v>
      </c>
      <c r="I78" s="52" t="str">
        <f t="shared" ref="I78:I99" ca="1" si="27">IFERROR(ROUNDUP(F78/INDIRECT(CONCATENATE("Справочник!G",MATCH(D78,Продукт,0)+1)),1),"Нет данных")</f>
        <v>Нет данных</v>
      </c>
      <c r="J78" s="53" t="str">
        <f t="shared" ca="1" si="26"/>
        <v>Нет в справочнике</v>
      </c>
      <c r="K78" s="54"/>
    </row>
    <row r="79" spans="1:11" x14ac:dyDescent="0.2">
      <c r="A79" s="80" t="s">
        <v>153</v>
      </c>
      <c r="B79" s="77" t="s">
        <v>143</v>
      </c>
      <c r="C79" s="77"/>
      <c r="D79" s="77" t="s">
        <v>82</v>
      </c>
      <c r="E79" s="56">
        <v>15</v>
      </c>
      <c r="F79" s="57">
        <f t="shared" si="13"/>
        <v>120</v>
      </c>
      <c r="G79" s="58">
        <f t="shared" ca="1" si="24"/>
        <v>440</v>
      </c>
      <c r="H79" s="59">
        <f t="shared" ca="1" si="25"/>
        <v>66</v>
      </c>
      <c r="I79" s="60" t="str">
        <f t="shared" ca="1" si="27"/>
        <v>Нет данных</v>
      </c>
      <c r="J79" s="61" t="str">
        <f t="shared" ca="1" si="26"/>
        <v>Нет в справочнике</v>
      </c>
      <c r="K79" s="62"/>
    </row>
    <row r="80" spans="1:11" x14ac:dyDescent="0.2">
      <c r="A80" s="80" t="s">
        <v>153</v>
      </c>
      <c r="B80" s="77" t="s">
        <v>143</v>
      </c>
      <c r="C80" s="77"/>
      <c r="D80" s="77" t="s">
        <v>97</v>
      </c>
      <c r="E80" s="48">
        <v>30</v>
      </c>
      <c r="F80" s="57">
        <f t="shared" si="13"/>
        <v>240</v>
      </c>
      <c r="G80" s="50">
        <f t="shared" ca="1" si="24"/>
        <v>430</v>
      </c>
      <c r="H80" s="51">
        <f t="shared" ca="1" si="25"/>
        <v>129</v>
      </c>
      <c r="I80" s="52" t="str">
        <f t="shared" ca="1" si="27"/>
        <v>Нет данных</v>
      </c>
      <c r="J80" s="53" t="str">
        <f t="shared" ca="1" si="26"/>
        <v>Нет в справочнике</v>
      </c>
      <c r="K80" s="54"/>
    </row>
    <row r="81" spans="1:11" x14ac:dyDescent="0.2">
      <c r="A81" s="83" t="s">
        <v>153</v>
      </c>
      <c r="B81" s="55" t="s">
        <v>143</v>
      </c>
      <c r="C81" s="55" t="s">
        <v>128</v>
      </c>
      <c r="D81" s="55" t="s">
        <v>79</v>
      </c>
      <c r="E81" s="56">
        <v>18</v>
      </c>
      <c r="F81" s="57">
        <f t="shared" si="13"/>
        <v>144</v>
      </c>
      <c r="G81" s="58">
        <f t="shared" ref="G81:G98" ca="1" si="28">INDIRECT(CONCATENATE("Справочник!F",MATCH(D81,Продукт,0)+1))</f>
        <v>296</v>
      </c>
      <c r="H81" s="59">
        <f ca="1">E81*G81/100</f>
        <v>53.28</v>
      </c>
      <c r="I81" s="60" t="str">
        <f t="shared" ca="1" si="27"/>
        <v>Нет данных</v>
      </c>
      <c r="J81" s="61" t="str">
        <f t="shared" ca="1" si="26"/>
        <v>Нет в справочнике</v>
      </c>
      <c r="K81" s="62"/>
    </row>
    <row r="82" spans="1:11" x14ac:dyDescent="0.2">
      <c r="A82" s="80" t="s">
        <v>153</v>
      </c>
      <c r="B82" s="47" t="s">
        <v>144</v>
      </c>
      <c r="C82" s="47"/>
      <c r="D82" s="47" t="s">
        <v>107</v>
      </c>
      <c r="E82" s="48">
        <v>50</v>
      </c>
      <c r="F82" s="57">
        <f t="shared" si="13"/>
        <v>400</v>
      </c>
      <c r="G82" s="58">
        <f t="shared" ca="1" si="28"/>
        <v>577.6</v>
      </c>
      <c r="H82" s="59">
        <f t="shared" ref="H82:H98" ca="1" si="29">E82*G82/100</f>
        <v>288.8</v>
      </c>
      <c r="I82" s="60" t="str">
        <f t="shared" ca="1" si="27"/>
        <v>Нет данных</v>
      </c>
      <c r="J82" s="61" t="str">
        <f t="shared" ca="1" si="26"/>
        <v>Нет в справочнике</v>
      </c>
      <c r="K82" s="54"/>
    </row>
    <row r="83" spans="1:11" x14ac:dyDescent="0.2">
      <c r="A83" s="80" t="s">
        <v>153</v>
      </c>
      <c r="B83" s="55" t="s">
        <v>145</v>
      </c>
      <c r="C83" s="55" t="s">
        <v>106</v>
      </c>
      <c r="D83" s="55" t="s">
        <v>1</v>
      </c>
      <c r="E83" s="56">
        <v>40</v>
      </c>
      <c r="F83" s="57">
        <f t="shared" si="13"/>
        <v>320</v>
      </c>
      <c r="G83" s="58">
        <f t="shared" ca="1" si="28"/>
        <v>254</v>
      </c>
      <c r="H83" s="59">
        <f t="shared" ca="1" si="29"/>
        <v>101.6</v>
      </c>
      <c r="I83" s="60" t="str">
        <f t="shared" ca="1" si="27"/>
        <v>Нет данных</v>
      </c>
      <c r="J83" s="61" t="str">
        <f t="shared" ca="1" si="26"/>
        <v>Нет в справочнике</v>
      </c>
      <c r="K83" s="62"/>
    </row>
    <row r="84" spans="1:11" x14ac:dyDescent="0.2">
      <c r="A84" s="80" t="s">
        <v>153</v>
      </c>
      <c r="B84" s="47" t="s">
        <v>145</v>
      </c>
      <c r="C84" s="47"/>
      <c r="D84" s="47" t="s">
        <v>61</v>
      </c>
      <c r="E84" s="48">
        <v>30</v>
      </c>
      <c r="F84" s="57">
        <f t="shared" si="13"/>
        <v>240</v>
      </c>
      <c r="G84" s="58">
        <f t="shared" ca="1" si="28"/>
        <v>473</v>
      </c>
      <c r="H84" s="59">
        <f t="shared" ca="1" si="29"/>
        <v>141.9</v>
      </c>
      <c r="I84" s="60" t="str">
        <f t="shared" ca="1" si="27"/>
        <v>Нет данных</v>
      </c>
      <c r="J84" s="61" t="str">
        <f t="shared" ca="1" si="26"/>
        <v>Нет в справочнике</v>
      </c>
      <c r="K84" s="54"/>
    </row>
    <row r="85" spans="1:11" x14ac:dyDescent="0.2">
      <c r="A85" s="80" t="s">
        <v>153</v>
      </c>
      <c r="B85" s="55" t="s">
        <v>145</v>
      </c>
      <c r="C85" s="55"/>
      <c r="D85" s="55" t="s">
        <v>16</v>
      </c>
      <c r="E85" s="56">
        <v>25</v>
      </c>
      <c r="F85" s="57">
        <f t="shared" si="13"/>
        <v>200</v>
      </c>
      <c r="G85" s="58">
        <f t="shared" ca="1" si="28"/>
        <v>361</v>
      </c>
      <c r="H85" s="59">
        <f t="shared" ca="1" si="29"/>
        <v>90.25</v>
      </c>
      <c r="I85" s="60" t="str">
        <f t="shared" ca="1" si="27"/>
        <v>Нет данных</v>
      </c>
      <c r="J85" s="61" t="str">
        <f t="shared" ca="1" si="26"/>
        <v>Нет в справочнике</v>
      </c>
      <c r="K85" s="62"/>
    </row>
    <row r="86" spans="1:11" x14ac:dyDescent="0.2">
      <c r="A86" s="80" t="s">
        <v>153</v>
      </c>
      <c r="B86" s="47" t="s">
        <v>145</v>
      </c>
      <c r="C86" s="47" t="s">
        <v>50</v>
      </c>
      <c r="D86" s="47" t="s">
        <v>42</v>
      </c>
      <c r="E86" s="48">
        <v>25</v>
      </c>
      <c r="F86" s="57">
        <f t="shared" si="13"/>
        <v>200</v>
      </c>
      <c r="G86" s="58">
        <f t="shared" ca="1" si="28"/>
        <v>272</v>
      </c>
      <c r="H86" s="59">
        <f t="shared" ca="1" si="29"/>
        <v>68</v>
      </c>
      <c r="I86" s="60" t="str">
        <f t="shared" ca="1" si="27"/>
        <v>Нет данных</v>
      </c>
      <c r="J86" s="61" t="str">
        <f t="shared" ca="1" si="26"/>
        <v>Нет в справочнике</v>
      </c>
      <c r="K86" s="54"/>
    </row>
    <row r="87" spans="1:11" x14ac:dyDescent="0.2">
      <c r="A87" s="80" t="s">
        <v>153</v>
      </c>
      <c r="B87" s="55" t="s">
        <v>145</v>
      </c>
      <c r="C87" s="55"/>
      <c r="D87" s="55" t="s">
        <v>48</v>
      </c>
      <c r="E87" s="56">
        <v>25</v>
      </c>
      <c r="F87" s="57">
        <f t="shared" si="13"/>
        <v>200</v>
      </c>
      <c r="G87" s="58">
        <f t="shared" ca="1" si="28"/>
        <v>264</v>
      </c>
      <c r="H87" s="59">
        <f t="shared" ca="1" si="29"/>
        <v>66</v>
      </c>
      <c r="I87" s="60" t="str">
        <f t="shared" ca="1" si="27"/>
        <v>Нет данных</v>
      </c>
      <c r="J87" s="61" t="str">
        <f t="shared" ca="1" si="26"/>
        <v>Нет в справочнике</v>
      </c>
      <c r="K87" s="62"/>
    </row>
    <row r="88" spans="1:11" x14ac:dyDescent="0.2">
      <c r="A88" s="80" t="s">
        <v>153</v>
      </c>
      <c r="B88" s="47" t="s">
        <v>145</v>
      </c>
      <c r="C88" s="47"/>
      <c r="D88" s="47" t="s">
        <v>99</v>
      </c>
      <c r="E88" s="48">
        <v>5</v>
      </c>
      <c r="F88" s="57">
        <f t="shared" si="13"/>
        <v>40</v>
      </c>
      <c r="G88" s="58">
        <f t="shared" ca="1" si="28"/>
        <v>0</v>
      </c>
      <c r="H88" s="59">
        <f t="shared" ca="1" si="29"/>
        <v>0</v>
      </c>
      <c r="I88" s="60" t="str">
        <f t="shared" ca="1" si="27"/>
        <v>Нет данных</v>
      </c>
      <c r="J88" s="61" t="str">
        <f t="shared" ca="1" si="26"/>
        <v>Нет в справочнике</v>
      </c>
      <c r="K88" s="54"/>
    </row>
    <row r="89" spans="1:11" x14ac:dyDescent="0.2">
      <c r="A89" s="80" t="s">
        <v>153</v>
      </c>
      <c r="B89" s="47" t="s">
        <v>145</v>
      </c>
      <c r="C89" s="47"/>
      <c r="D89" s="47" t="s">
        <v>73</v>
      </c>
      <c r="E89" s="48">
        <v>20</v>
      </c>
      <c r="F89" s="57">
        <f t="shared" si="13"/>
        <v>160</v>
      </c>
      <c r="G89" s="58">
        <f t="shared" ca="1" si="28"/>
        <v>548</v>
      </c>
      <c r="H89" s="59">
        <f t="shared" ca="1" si="29"/>
        <v>109.6</v>
      </c>
      <c r="I89" s="60" t="str">
        <f t="shared" ca="1" si="27"/>
        <v>Нет данных</v>
      </c>
      <c r="J89" s="61" t="str">
        <f ca="1">IFERROR(INDIRECT(CONCATENATE("Справочник!H",MATCH(D88,Продукт,0)+1))*I88,"Нет в справочнике")</f>
        <v>Нет в справочнике</v>
      </c>
      <c r="K89" s="54"/>
    </row>
    <row r="90" spans="1:11" x14ac:dyDescent="0.2">
      <c r="A90" s="80" t="s">
        <v>153</v>
      </c>
      <c r="B90" s="55" t="s">
        <v>146</v>
      </c>
      <c r="C90" s="55"/>
      <c r="D90" s="55" t="s">
        <v>86</v>
      </c>
      <c r="E90" s="57">
        <v>25</v>
      </c>
      <c r="F90" s="56">
        <v>200</v>
      </c>
      <c r="G90" s="58">
        <f t="shared" ca="1" si="28"/>
        <v>547</v>
      </c>
      <c r="H90" s="59">
        <f t="shared" ca="1" si="29"/>
        <v>136.75</v>
      </c>
      <c r="I90" s="60" t="str">
        <f t="shared" ca="1" si="27"/>
        <v>Нет данных</v>
      </c>
      <c r="J90" s="61" t="str">
        <f t="shared" ca="1" si="26"/>
        <v>Нет в справочнике</v>
      </c>
      <c r="K90" s="62"/>
    </row>
    <row r="91" spans="1:11" x14ac:dyDescent="0.2">
      <c r="A91" s="80" t="s">
        <v>153</v>
      </c>
      <c r="B91" s="47" t="s">
        <v>147</v>
      </c>
      <c r="C91" s="47" t="s">
        <v>105</v>
      </c>
      <c r="D91" s="77" t="s">
        <v>96</v>
      </c>
      <c r="E91" s="56">
        <v>70</v>
      </c>
      <c r="F91" s="57">
        <f t="shared" si="13"/>
        <v>560</v>
      </c>
      <c r="G91" s="58">
        <f t="shared" ca="1" si="28"/>
        <v>329</v>
      </c>
      <c r="H91" s="59">
        <f t="shared" ca="1" si="29"/>
        <v>230.3</v>
      </c>
      <c r="I91" s="60">
        <f t="shared" ca="1" si="27"/>
        <v>0.6</v>
      </c>
      <c r="J91" s="61">
        <f t="shared" ca="1" si="26"/>
        <v>30</v>
      </c>
      <c r="K91" s="54"/>
    </row>
    <row r="92" spans="1:11" x14ac:dyDescent="0.2">
      <c r="A92" s="80" t="s">
        <v>153</v>
      </c>
      <c r="B92" s="55" t="s">
        <v>147</v>
      </c>
      <c r="C92" s="55"/>
      <c r="D92" s="77" t="s">
        <v>63</v>
      </c>
      <c r="E92" s="48">
        <v>40.700000000000003</v>
      </c>
      <c r="F92" s="57">
        <f t="shared" si="13"/>
        <v>325.60000000000002</v>
      </c>
      <c r="G92" s="58">
        <f t="shared" ca="1" si="28"/>
        <v>232</v>
      </c>
      <c r="H92" s="59">
        <f t="shared" ca="1" si="29"/>
        <v>94.424000000000021</v>
      </c>
      <c r="I92" s="60">
        <f t="shared" ca="1" si="27"/>
        <v>1.1000000000000001</v>
      </c>
      <c r="J92" s="61">
        <f t="shared" ca="1" si="26"/>
        <v>132</v>
      </c>
      <c r="K92" s="62"/>
    </row>
    <row r="93" spans="1:11" x14ac:dyDescent="0.2">
      <c r="A93" s="80" t="s">
        <v>153</v>
      </c>
      <c r="B93" s="55" t="s">
        <v>147</v>
      </c>
      <c r="C93" s="55"/>
      <c r="D93" s="77" t="s">
        <v>151</v>
      </c>
      <c r="E93" s="48">
        <v>10</v>
      </c>
      <c r="F93" s="57">
        <f t="shared" si="13"/>
        <v>80</v>
      </c>
      <c r="G93" s="58">
        <f t="shared" ca="1" si="28"/>
        <v>0</v>
      </c>
      <c r="H93" s="59">
        <f t="shared" ca="1" si="29"/>
        <v>0</v>
      </c>
      <c r="I93" s="60" t="str">
        <f t="shared" ca="1" si="27"/>
        <v>Нет данных</v>
      </c>
      <c r="J93" s="61" t="str">
        <f t="shared" ca="1" si="26"/>
        <v>Нет в справочнике</v>
      </c>
      <c r="K93" s="62"/>
    </row>
    <row r="94" spans="1:11" x14ac:dyDescent="0.2">
      <c r="A94" s="80" t="s">
        <v>153</v>
      </c>
      <c r="B94" s="47" t="s">
        <v>147</v>
      </c>
      <c r="C94" s="47"/>
      <c r="D94" s="77" t="s">
        <v>0</v>
      </c>
      <c r="E94" s="56">
        <v>100</v>
      </c>
      <c r="F94" s="57">
        <f t="shared" si="13"/>
        <v>800</v>
      </c>
      <c r="G94" s="58">
        <f t="shared" ca="1" si="28"/>
        <v>214</v>
      </c>
      <c r="H94" s="59">
        <f t="shared" ca="1" si="29"/>
        <v>214</v>
      </c>
      <c r="I94" s="60" t="str">
        <f t="shared" ca="1" si="27"/>
        <v>Нет данных</v>
      </c>
      <c r="J94" s="61" t="str">
        <f t="shared" ca="1" si="26"/>
        <v>Нет в справочнике</v>
      </c>
      <c r="K94" s="54"/>
    </row>
    <row r="95" spans="1:11" x14ac:dyDescent="0.2">
      <c r="A95" s="80" t="s">
        <v>153</v>
      </c>
      <c r="B95" s="47" t="s">
        <v>147</v>
      </c>
      <c r="C95" s="47"/>
      <c r="D95" s="77" t="s">
        <v>99</v>
      </c>
      <c r="E95" s="48">
        <v>5</v>
      </c>
      <c r="F95" s="57">
        <f t="shared" si="13"/>
        <v>40</v>
      </c>
      <c r="G95" s="58">
        <f t="shared" ca="1" si="28"/>
        <v>0</v>
      </c>
      <c r="H95" s="59">
        <f ca="1">E95*G95/100</f>
        <v>0</v>
      </c>
      <c r="I95" s="60" t="str">
        <f ca="1">IFERROR(ROUNDUP(F95/INDIRECT(CONCATENATE("Справочник!G",MATCH(D95,Продукт,0)+1)),1),"Нет данных")</f>
        <v>Нет данных</v>
      </c>
      <c r="J95" s="61" t="str">
        <f ca="1">IFERROR(INDIRECT(CONCATENATE("Справочник!H",MATCH(D95,Продукт,0)+1))*I95,"Нет в справочнике")</f>
        <v>Нет в справочнике</v>
      </c>
      <c r="K95" s="54"/>
    </row>
    <row r="96" spans="1:11" x14ac:dyDescent="0.2">
      <c r="A96" s="80" t="s">
        <v>153</v>
      </c>
      <c r="B96" s="47" t="s">
        <v>147</v>
      </c>
      <c r="C96" s="47"/>
      <c r="D96" s="77" t="s">
        <v>158</v>
      </c>
      <c r="E96" s="49">
        <f>ROUNDUP(F96/$C$3,1)</f>
        <v>16.3</v>
      </c>
      <c r="F96" s="48">
        <v>130</v>
      </c>
      <c r="G96" s="58">
        <f t="shared" ca="1" si="28"/>
        <v>16</v>
      </c>
      <c r="H96" s="59">
        <f ca="1">E96*G96/100</f>
        <v>2.6080000000000001</v>
      </c>
      <c r="I96" s="60" t="str">
        <f ca="1">IFERROR(ROUNDUP(F96/INDIRECT(CONCATENATE("Справочник!G",MATCH(D96,Продукт,0)+1)),1),"Нет данных")</f>
        <v>Нет данных</v>
      </c>
      <c r="J96" s="61" t="str">
        <f ca="1">IFERROR(INDIRECT(CONCATENATE("Справочник!H",MATCH(D96,Продукт,0)+1))*I96,"Нет в справочнике")</f>
        <v>Нет в справочнике</v>
      </c>
      <c r="K96" s="54" t="s">
        <v>159</v>
      </c>
    </row>
    <row r="97" spans="1:11" x14ac:dyDescent="0.2">
      <c r="A97" s="80" t="s">
        <v>153</v>
      </c>
      <c r="B97" s="47" t="s">
        <v>147</v>
      </c>
      <c r="C97" s="47"/>
      <c r="D97" s="77" t="s">
        <v>82</v>
      </c>
      <c r="E97" s="56">
        <v>15</v>
      </c>
      <c r="F97" s="57">
        <f t="shared" si="13"/>
        <v>120</v>
      </c>
      <c r="G97" s="58">
        <f t="shared" ca="1" si="28"/>
        <v>440</v>
      </c>
      <c r="H97" s="59">
        <f t="shared" ca="1" si="29"/>
        <v>66</v>
      </c>
      <c r="I97" s="60" t="str">
        <f t="shared" ca="1" si="27"/>
        <v>Нет данных</v>
      </c>
      <c r="J97" s="61" t="str">
        <f t="shared" ca="1" si="26"/>
        <v>Нет в справочнике</v>
      </c>
      <c r="K97" s="54"/>
    </row>
    <row r="98" spans="1:11" x14ac:dyDescent="0.2">
      <c r="A98" s="80" t="s">
        <v>153</v>
      </c>
      <c r="B98" s="47" t="s">
        <v>147</v>
      </c>
      <c r="C98" s="47"/>
      <c r="D98" s="77" t="s">
        <v>97</v>
      </c>
      <c r="E98" s="48">
        <v>30</v>
      </c>
      <c r="F98" s="57">
        <f t="shared" si="13"/>
        <v>240</v>
      </c>
      <c r="G98" s="58">
        <f t="shared" ca="1" si="28"/>
        <v>430</v>
      </c>
      <c r="H98" s="59">
        <f t="shared" ca="1" si="29"/>
        <v>129</v>
      </c>
      <c r="I98" s="60" t="str">
        <f t="shared" ca="1" si="27"/>
        <v>Нет данных</v>
      </c>
      <c r="J98" s="61" t="str">
        <f t="shared" ca="1" si="26"/>
        <v>Нет в справочнике</v>
      </c>
      <c r="K98" s="54"/>
    </row>
    <row r="99" spans="1:11" x14ac:dyDescent="0.2">
      <c r="A99" s="65" t="s">
        <v>155</v>
      </c>
      <c r="B99" s="47" t="s">
        <v>143</v>
      </c>
      <c r="C99" s="47" t="s">
        <v>105</v>
      </c>
      <c r="D99" s="47" t="s">
        <v>25</v>
      </c>
      <c r="E99" s="48">
        <v>70</v>
      </c>
      <c r="F99" s="57">
        <f t="shared" si="13"/>
        <v>560</v>
      </c>
      <c r="G99" s="50">
        <f t="shared" ref="G99:G121" ca="1" si="30">INDIRECT(CONCATENATE("Справочник!F",MATCH(D99,Продукт,0)+1))</f>
        <v>323</v>
      </c>
      <c r="H99" s="51">
        <f t="shared" ref="H99" ca="1" si="31">E99*G99/100</f>
        <v>226.1</v>
      </c>
      <c r="I99" s="60">
        <f t="shared" ca="1" si="27"/>
        <v>0.6</v>
      </c>
      <c r="J99" s="61">
        <f t="shared" ca="1" si="26"/>
        <v>30</v>
      </c>
      <c r="K99" s="54"/>
    </row>
    <row r="100" spans="1:11" x14ac:dyDescent="0.2">
      <c r="A100" s="65" t="s">
        <v>155</v>
      </c>
      <c r="B100" s="55" t="s">
        <v>143</v>
      </c>
      <c r="C100" s="55"/>
      <c r="D100" s="55" t="s">
        <v>12</v>
      </c>
      <c r="E100" s="56">
        <v>10</v>
      </c>
      <c r="F100" s="57">
        <f t="shared" si="13"/>
        <v>80</v>
      </c>
      <c r="G100" s="58">
        <f t="shared" ca="1" si="30"/>
        <v>475</v>
      </c>
      <c r="H100" s="59">
        <f ca="1">E100*G100/100</f>
        <v>47.5</v>
      </c>
      <c r="I100" s="60" t="str">
        <f t="shared" ref="I100:I105" ca="1" si="32">IFERROR(ROUNDUP(F100/INDIRECT(CONCATENATE("Справочник!G",MATCH(D100,Продукт,0)+1)),1),"Нет данных")</f>
        <v>Нет данных</v>
      </c>
      <c r="J100" s="61" t="str">
        <f t="shared" ref="J100:J121" ca="1" si="33">IFERROR(INDIRECT(CONCATENATE("Справочник!H",MATCH(D100,Продукт,0)+1))*I100,"Нет в справочнике")</f>
        <v>Нет в справочнике</v>
      </c>
      <c r="K100" s="62" t="s">
        <v>148</v>
      </c>
    </row>
    <row r="101" spans="1:11" x14ac:dyDescent="0.2">
      <c r="A101" s="65" t="s">
        <v>155</v>
      </c>
      <c r="B101" s="47" t="s">
        <v>143</v>
      </c>
      <c r="C101" s="47"/>
      <c r="D101" s="47" t="s">
        <v>44</v>
      </c>
      <c r="E101" s="48">
        <v>15</v>
      </c>
      <c r="F101" s="57">
        <f t="shared" si="13"/>
        <v>120</v>
      </c>
      <c r="G101" s="50">
        <f t="shared" ca="1" si="30"/>
        <v>279</v>
      </c>
      <c r="H101" s="51">
        <f t="shared" ref="H101:H105" ca="1" si="34">E101*G101/100</f>
        <v>41.85</v>
      </c>
      <c r="I101" s="52" t="str">
        <f t="shared" ca="1" si="32"/>
        <v>Нет данных</v>
      </c>
      <c r="J101" s="53" t="str">
        <f t="shared" ca="1" si="33"/>
        <v>Нет в справочнике</v>
      </c>
      <c r="K101" s="54"/>
    </row>
    <row r="102" spans="1:11" x14ac:dyDescent="0.2">
      <c r="A102" s="65" t="s">
        <v>155</v>
      </c>
      <c r="B102" s="55" t="s">
        <v>143</v>
      </c>
      <c r="C102" s="55"/>
      <c r="D102" s="55" t="s">
        <v>1</v>
      </c>
      <c r="E102" s="56">
        <v>40</v>
      </c>
      <c r="F102" s="57">
        <f t="shared" si="13"/>
        <v>320</v>
      </c>
      <c r="G102" s="58">
        <f t="shared" ca="1" si="30"/>
        <v>254</v>
      </c>
      <c r="H102" s="59">
        <f t="shared" ca="1" si="34"/>
        <v>101.6</v>
      </c>
      <c r="I102" s="60" t="str">
        <f t="shared" ca="1" si="32"/>
        <v>Нет данных</v>
      </c>
      <c r="J102" s="61" t="str">
        <f t="shared" ca="1" si="33"/>
        <v>Нет в справочнике</v>
      </c>
      <c r="K102" s="62"/>
    </row>
    <row r="103" spans="1:11" x14ac:dyDescent="0.2">
      <c r="A103" s="65" t="s">
        <v>155</v>
      </c>
      <c r="B103" s="47" t="s">
        <v>143</v>
      </c>
      <c r="C103" s="47"/>
      <c r="D103" s="47" t="s">
        <v>99</v>
      </c>
      <c r="E103" s="48">
        <v>5</v>
      </c>
      <c r="F103" s="57">
        <f t="shared" si="13"/>
        <v>40</v>
      </c>
      <c r="G103" s="50">
        <f t="shared" ca="1" si="30"/>
        <v>0</v>
      </c>
      <c r="H103" s="51">
        <f t="shared" ca="1" si="34"/>
        <v>0</v>
      </c>
      <c r="I103" s="52" t="str">
        <f t="shared" ca="1" si="32"/>
        <v>Нет данных</v>
      </c>
      <c r="J103" s="53" t="str">
        <f t="shared" ca="1" si="33"/>
        <v>Нет в справочнике</v>
      </c>
      <c r="K103" s="54"/>
    </row>
    <row r="104" spans="1:11" x14ac:dyDescent="0.2">
      <c r="A104" s="65" t="s">
        <v>155</v>
      </c>
      <c r="B104" s="55" t="s">
        <v>143</v>
      </c>
      <c r="C104" s="55"/>
      <c r="D104" s="55" t="s">
        <v>82</v>
      </c>
      <c r="E104" s="56">
        <v>15</v>
      </c>
      <c r="F104" s="57">
        <f t="shared" si="13"/>
        <v>120</v>
      </c>
      <c r="G104" s="58">
        <f t="shared" ca="1" si="30"/>
        <v>440</v>
      </c>
      <c r="H104" s="59">
        <f t="shared" ca="1" si="34"/>
        <v>66</v>
      </c>
      <c r="I104" s="60" t="str">
        <f t="shared" ca="1" si="32"/>
        <v>Нет данных</v>
      </c>
      <c r="J104" s="61" t="str">
        <f t="shared" ca="1" si="33"/>
        <v>Нет в справочнике</v>
      </c>
      <c r="K104" s="62"/>
    </row>
    <row r="105" spans="1:11" x14ac:dyDescent="0.2">
      <c r="A105" s="65" t="s">
        <v>155</v>
      </c>
      <c r="B105" s="47" t="s">
        <v>143</v>
      </c>
      <c r="C105" s="47"/>
      <c r="D105" s="47" t="s">
        <v>97</v>
      </c>
      <c r="E105" s="48">
        <v>30</v>
      </c>
      <c r="F105" s="57">
        <f t="shared" si="13"/>
        <v>240</v>
      </c>
      <c r="G105" s="50">
        <f t="shared" ca="1" si="30"/>
        <v>430</v>
      </c>
      <c r="H105" s="51">
        <f t="shared" ca="1" si="34"/>
        <v>129</v>
      </c>
      <c r="I105" s="52" t="str">
        <f t="shared" ca="1" si="32"/>
        <v>Нет данных</v>
      </c>
      <c r="J105" s="53" t="str">
        <f t="shared" ca="1" si="33"/>
        <v>Нет в справочнике</v>
      </c>
      <c r="K105" s="54"/>
    </row>
    <row r="106" spans="1:11" x14ac:dyDescent="0.2">
      <c r="A106" s="65" t="s">
        <v>155</v>
      </c>
      <c r="B106" s="55" t="s">
        <v>143</v>
      </c>
      <c r="C106" s="55" t="s">
        <v>128</v>
      </c>
      <c r="D106" s="55" t="s">
        <v>79</v>
      </c>
      <c r="E106" s="56">
        <v>18</v>
      </c>
      <c r="F106" s="57">
        <f t="shared" si="13"/>
        <v>144</v>
      </c>
      <c r="G106" s="58">
        <f t="shared" ca="1" si="30"/>
        <v>296</v>
      </c>
      <c r="H106" s="59">
        <f ca="1">E106*G106/100</f>
        <v>53.28</v>
      </c>
      <c r="I106" s="60" t="str">
        <f t="shared" ref="I106:I132" ca="1" si="35">IFERROR(ROUNDUP(F106/INDIRECT(CONCATENATE("Справочник!G",MATCH(D106,Продукт,0)+1)),1),"Нет данных")</f>
        <v>Нет данных</v>
      </c>
      <c r="J106" s="61" t="str">
        <f t="shared" ca="1" si="33"/>
        <v>Нет в справочнике</v>
      </c>
      <c r="K106" s="62"/>
    </row>
    <row r="107" spans="1:11" x14ac:dyDescent="0.2">
      <c r="A107" s="65" t="s">
        <v>155</v>
      </c>
      <c r="B107" s="47" t="s">
        <v>144</v>
      </c>
      <c r="C107" s="47"/>
      <c r="D107" s="47" t="s">
        <v>84</v>
      </c>
      <c r="E107" s="48">
        <v>40</v>
      </c>
      <c r="F107" s="57">
        <f t="shared" si="13"/>
        <v>320</v>
      </c>
      <c r="G107" s="50">
        <f t="shared" ca="1" si="30"/>
        <v>516</v>
      </c>
      <c r="H107" s="51">
        <f t="shared" ref="H107:H121" ca="1" si="36">E107*G107/100</f>
        <v>206.4</v>
      </c>
      <c r="I107" s="52" t="str">
        <f t="shared" ca="1" si="35"/>
        <v>Нет данных</v>
      </c>
      <c r="J107" s="53" t="str">
        <f t="shared" ca="1" si="33"/>
        <v>Нет в справочнике</v>
      </c>
      <c r="K107" s="54"/>
    </row>
    <row r="108" spans="1:11" x14ac:dyDescent="0.2">
      <c r="A108" s="65" t="s">
        <v>155</v>
      </c>
      <c r="B108" s="55" t="s">
        <v>145</v>
      </c>
      <c r="C108" s="55" t="s">
        <v>106</v>
      </c>
      <c r="D108" s="55" t="s">
        <v>1</v>
      </c>
      <c r="E108" s="56">
        <v>40</v>
      </c>
      <c r="F108" s="57">
        <f t="shared" si="13"/>
        <v>320</v>
      </c>
      <c r="G108" s="58">
        <f t="shared" ca="1" si="30"/>
        <v>254</v>
      </c>
      <c r="H108" s="59">
        <f t="shared" ca="1" si="36"/>
        <v>101.6</v>
      </c>
      <c r="I108" s="60" t="str">
        <f t="shared" ca="1" si="35"/>
        <v>Нет данных</v>
      </c>
      <c r="J108" s="61" t="str">
        <f t="shared" ca="1" si="33"/>
        <v>Нет в справочнике</v>
      </c>
      <c r="K108" s="62"/>
    </row>
    <row r="109" spans="1:11" x14ac:dyDescent="0.2">
      <c r="A109" s="65" t="s">
        <v>155</v>
      </c>
      <c r="B109" s="47" t="s">
        <v>145</v>
      </c>
      <c r="C109" s="47"/>
      <c r="D109" s="47" t="s">
        <v>61</v>
      </c>
      <c r="E109" s="48">
        <v>30</v>
      </c>
      <c r="F109" s="57">
        <f t="shared" si="13"/>
        <v>240</v>
      </c>
      <c r="G109" s="50">
        <f t="shared" ca="1" si="30"/>
        <v>473</v>
      </c>
      <c r="H109" s="51">
        <f t="shared" ca="1" si="36"/>
        <v>141.9</v>
      </c>
      <c r="I109" s="52" t="str">
        <f t="shared" ca="1" si="35"/>
        <v>Нет данных</v>
      </c>
      <c r="J109" s="53" t="str">
        <f t="shared" ca="1" si="33"/>
        <v>Нет в справочнике</v>
      </c>
      <c r="K109" s="54"/>
    </row>
    <row r="110" spans="1:11" x14ac:dyDescent="0.2">
      <c r="A110" s="65" t="s">
        <v>155</v>
      </c>
      <c r="B110" s="55" t="s">
        <v>145</v>
      </c>
      <c r="C110" s="55"/>
      <c r="D110" s="55" t="s">
        <v>16</v>
      </c>
      <c r="E110" s="56">
        <v>25</v>
      </c>
      <c r="F110" s="57">
        <f t="shared" si="13"/>
        <v>200</v>
      </c>
      <c r="G110" s="58">
        <f t="shared" ca="1" si="30"/>
        <v>361</v>
      </c>
      <c r="H110" s="59">
        <f t="shared" ca="1" si="36"/>
        <v>90.25</v>
      </c>
      <c r="I110" s="60" t="str">
        <f t="shared" ca="1" si="35"/>
        <v>Нет данных</v>
      </c>
      <c r="J110" s="61" t="str">
        <f t="shared" ca="1" si="33"/>
        <v>Нет в справочнике</v>
      </c>
      <c r="K110" s="62"/>
    </row>
    <row r="111" spans="1:11" x14ac:dyDescent="0.2">
      <c r="A111" s="65" t="s">
        <v>155</v>
      </c>
      <c r="B111" s="47" t="s">
        <v>145</v>
      </c>
      <c r="C111" s="47"/>
      <c r="D111" s="47" t="s">
        <v>87</v>
      </c>
      <c r="E111" s="48">
        <v>30</v>
      </c>
      <c r="F111" s="57">
        <f t="shared" si="13"/>
        <v>240</v>
      </c>
      <c r="G111" s="50">
        <f t="shared" ca="1" si="30"/>
        <v>342</v>
      </c>
      <c r="H111" s="51">
        <f t="shared" ca="1" si="36"/>
        <v>102.6</v>
      </c>
      <c r="I111" s="52" t="str">
        <f t="shared" ca="1" si="35"/>
        <v>Нет данных</v>
      </c>
      <c r="J111" s="53" t="str">
        <f t="shared" ca="1" si="33"/>
        <v>Нет в справочнике</v>
      </c>
      <c r="K111" s="54"/>
    </row>
    <row r="112" spans="1:11" x14ac:dyDescent="0.2">
      <c r="A112" s="65" t="s">
        <v>155</v>
      </c>
      <c r="B112" s="55" t="s">
        <v>145</v>
      </c>
      <c r="C112" s="55"/>
      <c r="D112" s="55" t="s">
        <v>99</v>
      </c>
      <c r="E112" s="56">
        <v>5</v>
      </c>
      <c r="F112" s="57">
        <f t="shared" ref="F112:F139" si="37">E112*$C$3</f>
        <v>40</v>
      </c>
      <c r="G112" s="58">
        <f t="shared" ca="1" si="30"/>
        <v>0</v>
      </c>
      <c r="H112" s="59">
        <f t="shared" ca="1" si="36"/>
        <v>0</v>
      </c>
      <c r="I112" s="60" t="str">
        <f t="shared" ca="1" si="35"/>
        <v>Нет данных</v>
      </c>
      <c r="J112" s="61" t="str">
        <f t="shared" ca="1" si="33"/>
        <v>Нет в справочнике</v>
      </c>
      <c r="K112" s="62"/>
    </row>
    <row r="113" spans="1:11" x14ac:dyDescent="0.2">
      <c r="A113" s="65" t="s">
        <v>155</v>
      </c>
      <c r="B113" s="47" t="s">
        <v>146</v>
      </c>
      <c r="C113" s="47" t="s">
        <v>50</v>
      </c>
      <c r="D113" s="47" t="s">
        <v>42</v>
      </c>
      <c r="E113" s="48">
        <v>20</v>
      </c>
      <c r="F113" s="57">
        <f t="shared" si="37"/>
        <v>160</v>
      </c>
      <c r="G113" s="50">
        <f t="shared" ca="1" si="30"/>
        <v>272</v>
      </c>
      <c r="H113" s="51">
        <f t="shared" ca="1" si="36"/>
        <v>54.4</v>
      </c>
      <c r="I113" s="52" t="str">
        <f t="shared" ca="1" si="35"/>
        <v>Нет данных</v>
      </c>
      <c r="J113" s="53" t="str">
        <f t="shared" ca="1" si="33"/>
        <v>Нет в справочнике</v>
      </c>
      <c r="K113" s="54"/>
    </row>
    <row r="114" spans="1:11" x14ac:dyDescent="0.2">
      <c r="A114" s="65" t="s">
        <v>155</v>
      </c>
      <c r="B114" s="55" t="s">
        <v>146</v>
      </c>
      <c r="C114" s="55"/>
      <c r="D114" s="55" t="s">
        <v>48</v>
      </c>
      <c r="E114" s="56">
        <v>20</v>
      </c>
      <c r="F114" s="57">
        <f t="shared" si="37"/>
        <v>160</v>
      </c>
      <c r="G114" s="58">
        <f t="shared" ca="1" si="30"/>
        <v>264</v>
      </c>
      <c r="H114" s="59">
        <f t="shared" ca="1" si="36"/>
        <v>52.8</v>
      </c>
      <c r="I114" s="60" t="str">
        <f t="shared" ca="1" si="35"/>
        <v>Нет данных</v>
      </c>
      <c r="J114" s="61" t="str">
        <f t="shared" ca="1" si="33"/>
        <v>Нет в справочнике</v>
      </c>
      <c r="K114" s="62"/>
    </row>
    <row r="115" spans="1:11" x14ac:dyDescent="0.2">
      <c r="A115" s="65" t="s">
        <v>155</v>
      </c>
      <c r="B115" s="47" t="s">
        <v>146</v>
      </c>
      <c r="C115" s="47"/>
      <c r="D115" s="47" t="s">
        <v>70</v>
      </c>
      <c r="E115" s="48">
        <v>20</v>
      </c>
      <c r="F115" s="57">
        <f t="shared" si="37"/>
        <v>160</v>
      </c>
      <c r="G115" s="50">
        <f t="shared" ca="1" si="30"/>
        <v>704</v>
      </c>
      <c r="H115" s="51">
        <f t="shared" ca="1" si="36"/>
        <v>140.80000000000001</v>
      </c>
      <c r="I115" s="52" t="str">
        <f t="shared" ca="1" si="35"/>
        <v>Нет данных</v>
      </c>
      <c r="J115" s="53" t="str">
        <f t="shared" ca="1" si="33"/>
        <v>Нет в справочнике</v>
      </c>
      <c r="K115" s="54"/>
    </row>
    <row r="116" spans="1:11" x14ac:dyDescent="0.2">
      <c r="A116" s="65" t="s">
        <v>155</v>
      </c>
      <c r="B116" s="55" t="s">
        <v>147</v>
      </c>
      <c r="C116" s="77" t="s">
        <v>152</v>
      </c>
      <c r="D116" s="55" t="s">
        <v>101</v>
      </c>
      <c r="E116" s="56">
        <v>100</v>
      </c>
      <c r="F116" s="57">
        <f t="shared" si="37"/>
        <v>800</v>
      </c>
      <c r="G116" s="58">
        <f t="shared" ca="1" si="30"/>
        <v>337</v>
      </c>
      <c r="H116" s="59">
        <f t="shared" ca="1" si="36"/>
        <v>337</v>
      </c>
      <c r="I116" s="60" t="str">
        <f t="shared" ca="1" si="35"/>
        <v>Нет данных</v>
      </c>
      <c r="J116" s="61" t="str">
        <f t="shared" ca="1" si="33"/>
        <v>Нет в справочнике</v>
      </c>
      <c r="K116" s="62"/>
    </row>
    <row r="117" spans="1:11" x14ac:dyDescent="0.2">
      <c r="A117" s="65" t="s">
        <v>155</v>
      </c>
      <c r="B117" s="47" t="s">
        <v>147</v>
      </c>
      <c r="C117" s="47"/>
      <c r="D117" s="47" t="s">
        <v>63</v>
      </c>
      <c r="E117" s="48">
        <v>81.25</v>
      </c>
      <c r="F117" s="57">
        <f t="shared" si="37"/>
        <v>650</v>
      </c>
      <c r="G117" s="50">
        <f t="shared" ca="1" si="30"/>
        <v>232</v>
      </c>
      <c r="H117" s="51">
        <f t="shared" ca="1" si="36"/>
        <v>188.5</v>
      </c>
      <c r="I117" s="52">
        <f t="shared" ca="1" si="35"/>
        <v>2</v>
      </c>
      <c r="J117" s="53">
        <f t="shared" ca="1" si="33"/>
        <v>240</v>
      </c>
      <c r="K117" s="54"/>
    </row>
    <row r="118" spans="1:11" x14ac:dyDescent="0.2">
      <c r="A118" s="65" t="s">
        <v>155</v>
      </c>
      <c r="B118" s="55" t="s">
        <v>147</v>
      </c>
      <c r="C118" s="55"/>
      <c r="D118" s="55" t="s">
        <v>0</v>
      </c>
      <c r="E118" s="56">
        <v>40</v>
      </c>
      <c r="F118" s="57">
        <f t="shared" si="37"/>
        <v>320</v>
      </c>
      <c r="G118" s="58">
        <f t="shared" ca="1" si="30"/>
        <v>214</v>
      </c>
      <c r="H118" s="59">
        <f t="shared" ca="1" si="36"/>
        <v>85.6</v>
      </c>
      <c r="I118" s="60" t="str">
        <f t="shared" ca="1" si="35"/>
        <v>Нет данных</v>
      </c>
      <c r="J118" s="61" t="str">
        <f t="shared" ca="1" si="33"/>
        <v>Нет в справочнике</v>
      </c>
      <c r="K118" s="62"/>
    </row>
    <row r="119" spans="1:11" x14ac:dyDescent="0.2">
      <c r="A119" s="65" t="s">
        <v>155</v>
      </c>
      <c r="B119" s="47" t="s">
        <v>147</v>
      </c>
      <c r="C119" s="47"/>
      <c r="D119" s="47" t="s">
        <v>4</v>
      </c>
      <c r="E119" s="48">
        <v>70</v>
      </c>
      <c r="F119" s="57">
        <f t="shared" si="37"/>
        <v>560</v>
      </c>
      <c r="G119" s="50">
        <f t="shared" ca="1" si="30"/>
        <v>330</v>
      </c>
      <c r="H119" s="51">
        <f t="shared" ca="1" si="36"/>
        <v>231</v>
      </c>
      <c r="I119" s="52" t="str">
        <f t="shared" ca="1" si="35"/>
        <v>Нет данных</v>
      </c>
      <c r="J119" s="53" t="str">
        <f t="shared" ca="1" si="33"/>
        <v>Нет в справочнике</v>
      </c>
      <c r="K119" s="54"/>
    </row>
    <row r="120" spans="1:11" x14ac:dyDescent="0.2">
      <c r="A120" s="65" t="s">
        <v>155</v>
      </c>
      <c r="B120" s="55" t="s">
        <v>147</v>
      </c>
      <c r="C120" s="55"/>
      <c r="D120" s="55" t="s">
        <v>110</v>
      </c>
      <c r="E120" s="56">
        <v>15</v>
      </c>
      <c r="F120" s="57">
        <f t="shared" si="37"/>
        <v>120</v>
      </c>
      <c r="G120" s="58">
        <f t="shared" ca="1" si="30"/>
        <v>373</v>
      </c>
      <c r="H120" s="59">
        <f t="shared" ca="1" si="36"/>
        <v>55.95</v>
      </c>
      <c r="I120" s="60" t="str">
        <f t="shared" ca="1" si="35"/>
        <v>Нет данных</v>
      </c>
      <c r="J120" s="61" t="str">
        <f t="shared" ca="1" si="33"/>
        <v>Нет в справочнике</v>
      </c>
      <c r="K120" s="62"/>
    </row>
    <row r="121" spans="1:11" x14ac:dyDescent="0.2">
      <c r="A121" s="65" t="s">
        <v>155</v>
      </c>
      <c r="B121" s="47" t="s">
        <v>147</v>
      </c>
      <c r="C121" s="47"/>
      <c r="D121" s="47" t="s">
        <v>82</v>
      </c>
      <c r="E121" s="48">
        <v>15</v>
      </c>
      <c r="F121" s="57">
        <f t="shared" si="37"/>
        <v>120</v>
      </c>
      <c r="G121" s="50">
        <f t="shared" ca="1" si="30"/>
        <v>440</v>
      </c>
      <c r="H121" s="51">
        <f t="shared" ca="1" si="36"/>
        <v>66</v>
      </c>
      <c r="I121" s="52" t="str">
        <f t="shared" ca="1" si="35"/>
        <v>Нет данных</v>
      </c>
      <c r="J121" s="53" t="str">
        <f t="shared" ca="1" si="33"/>
        <v>Нет в справочнике</v>
      </c>
      <c r="K121" s="54"/>
    </row>
    <row r="122" spans="1:11" x14ac:dyDescent="0.2">
      <c r="A122" s="65" t="s">
        <v>155</v>
      </c>
      <c r="B122" s="55" t="s">
        <v>147</v>
      </c>
      <c r="C122" s="55"/>
      <c r="D122" s="55" t="s">
        <v>13</v>
      </c>
      <c r="E122" s="56">
        <v>37.5</v>
      </c>
      <c r="F122" s="89">
        <f>E122*$C$3</f>
        <v>300</v>
      </c>
      <c r="G122" s="78">
        <f ca="1">INDIRECT(CONCATENATE("Справочник!F",MATCH(D122,Продукт,0)+1))</f>
        <v>135</v>
      </c>
      <c r="H122" s="79">
        <f ca="1">E122*G122/100</f>
        <v>50.625</v>
      </c>
      <c r="I122" s="60" t="str">
        <f t="shared" ca="1" si="35"/>
        <v>Нет данных</v>
      </c>
      <c r="J122" s="61" t="str">
        <f t="shared" ref="J122:J132" ca="1" si="38">IFERROR(INDIRECT(CONCATENATE("Справочник!H",MATCH(D122,Продукт,0)+1))*I122,"Нет в справочнике")</f>
        <v>Нет в справочнике</v>
      </c>
      <c r="K122" s="62" t="s">
        <v>160</v>
      </c>
    </row>
    <row r="123" spans="1:11" x14ac:dyDescent="0.2">
      <c r="A123" s="75" t="s">
        <v>156</v>
      </c>
      <c r="B123" s="55" t="s">
        <v>143</v>
      </c>
      <c r="C123" s="55" t="s">
        <v>105</v>
      </c>
      <c r="D123" s="55" t="s">
        <v>22</v>
      </c>
      <c r="E123" s="56">
        <v>70</v>
      </c>
      <c r="F123" s="57">
        <f t="shared" si="37"/>
        <v>560</v>
      </c>
      <c r="G123" s="50">
        <f t="shared" ref="G123:G133" ca="1" si="39">INDIRECT(CONCATENATE("Справочник!F",MATCH(D123,Продукт,0)+1))</f>
        <v>345</v>
      </c>
      <c r="H123" s="51">
        <f t="shared" ref="H123:H133" ca="1" si="40">E123*G123/100</f>
        <v>241.5</v>
      </c>
      <c r="I123" s="60">
        <f t="shared" ca="1" si="35"/>
        <v>0.6</v>
      </c>
      <c r="J123" s="61">
        <f t="shared" ca="1" si="38"/>
        <v>30</v>
      </c>
      <c r="K123" s="62"/>
    </row>
    <row r="124" spans="1:11" x14ac:dyDescent="0.2">
      <c r="A124" s="75" t="s">
        <v>156</v>
      </c>
      <c r="B124" s="47" t="s">
        <v>143</v>
      </c>
      <c r="C124" s="47"/>
      <c r="D124" s="47" t="s">
        <v>12</v>
      </c>
      <c r="E124" s="48">
        <v>10</v>
      </c>
      <c r="F124" s="57">
        <f t="shared" si="37"/>
        <v>80</v>
      </c>
      <c r="G124" s="50">
        <f t="shared" ca="1" si="39"/>
        <v>475</v>
      </c>
      <c r="H124" s="51">
        <f t="shared" ca="1" si="40"/>
        <v>47.5</v>
      </c>
      <c r="I124" s="60" t="str">
        <f t="shared" ca="1" si="35"/>
        <v>Нет данных</v>
      </c>
      <c r="J124" s="61" t="str">
        <f t="shared" ca="1" si="38"/>
        <v>Нет в справочнике</v>
      </c>
      <c r="K124" s="54"/>
    </row>
    <row r="125" spans="1:11" x14ac:dyDescent="0.2">
      <c r="A125" s="75" t="s">
        <v>156</v>
      </c>
      <c r="B125" s="55" t="s">
        <v>143</v>
      </c>
      <c r="C125" s="55"/>
      <c r="D125" s="55" t="s">
        <v>44</v>
      </c>
      <c r="E125" s="56">
        <v>15</v>
      </c>
      <c r="F125" s="57">
        <f t="shared" si="37"/>
        <v>120</v>
      </c>
      <c r="G125" s="50">
        <f t="shared" ca="1" si="39"/>
        <v>279</v>
      </c>
      <c r="H125" s="51">
        <f t="shared" ca="1" si="40"/>
        <v>41.85</v>
      </c>
      <c r="I125" s="60" t="str">
        <f t="shared" ca="1" si="35"/>
        <v>Нет данных</v>
      </c>
      <c r="J125" s="61" t="str">
        <f t="shared" ca="1" si="38"/>
        <v>Нет в справочнике</v>
      </c>
      <c r="K125" s="62"/>
    </row>
    <row r="126" spans="1:11" x14ac:dyDescent="0.2">
      <c r="A126" s="75" t="s">
        <v>156</v>
      </c>
      <c r="B126" s="47" t="s">
        <v>143</v>
      </c>
      <c r="C126" s="47"/>
      <c r="D126" s="47" t="s">
        <v>1</v>
      </c>
      <c r="E126" s="48">
        <v>40</v>
      </c>
      <c r="F126" s="57">
        <f t="shared" si="37"/>
        <v>320</v>
      </c>
      <c r="G126" s="50">
        <f t="shared" ca="1" si="39"/>
        <v>254</v>
      </c>
      <c r="H126" s="51">
        <f t="shared" ca="1" si="40"/>
        <v>101.6</v>
      </c>
      <c r="I126" s="60" t="str">
        <f t="shared" ca="1" si="35"/>
        <v>Нет данных</v>
      </c>
      <c r="J126" s="61" t="str">
        <f t="shared" ca="1" si="38"/>
        <v>Нет в справочнике</v>
      </c>
      <c r="K126" s="54"/>
    </row>
    <row r="127" spans="1:11" x14ac:dyDescent="0.2">
      <c r="A127" s="75" t="s">
        <v>156</v>
      </c>
      <c r="B127" s="55" t="s">
        <v>143</v>
      </c>
      <c r="C127" s="55"/>
      <c r="D127" s="55" t="s">
        <v>99</v>
      </c>
      <c r="E127" s="56">
        <v>5</v>
      </c>
      <c r="F127" s="57">
        <f t="shared" si="37"/>
        <v>40</v>
      </c>
      <c r="G127" s="50">
        <f t="shared" ca="1" si="39"/>
        <v>0</v>
      </c>
      <c r="H127" s="51">
        <f t="shared" ca="1" si="40"/>
        <v>0</v>
      </c>
      <c r="I127" s="60" t="str">
        <f t="shared" ca="1" si="35"/>
        <v>Нет данных</v>
      </c>
      <c r="J127" s="61" t="str">
        <f t="shared" ca="1" si="38"/>
        <v>Нет в справочнике</v>
      </c>
      <c r="K127" s="62"/>
    </row>
    <row r="128" spans="1:11" x14ac:dyDescent="0.2">
      <c r="A128" s="75" t="s">
        <v>156</v>
      </c>
      <c r="B128" s="55" t="s">
        <v>143</v>
      </c>
      <c r="C128" s="55"/>
      <c r="D128" s="55" t="s">
        <v>158</v>
      </c>
      <c r="E128" s="49">
        <f>ROUNDUP(F128/$C$3,1)</f>
        <v>16.3</v>
      </c>
      <c r="F128" s="48">
        <v>130</v>
      </c>
      <c r="G128" s="58">
        <f ca="1">INDIRECT(CONCATENATE("Справочник!F",MATCH(D128,Продукт,0)+1))</f>
        <v>16</v>
      </c>
      <c r="H128" s="59">
        <f ca="1">E128*G128/100</f>
        <v>2.6080000000000001</v>
      </c>
      <c r="I128" s="60" t="str">
        <f ca="1">IFERROR(ROUNDUP(F128/INDIRECT(CONCATENATE("Справочник!G",MATCH(D128,Продукт,0)+1)),1),"Нет данных")</f>
        <v>Нет данных</v>
      </c>
      <c r="J128" s="61" t="str">
        <f t="shared" ca="1" si="38"/>
        <v>Нет в справочнике</v>
      </c>
      <c r="K128" s="62" t="s">
        <v>159</v>
      </c>
    </row>
    <row r="129" spans="1:11" x14ac:dyDescent="0.2">
      <c r="A129" s="75" t="s">
        <v>156</v>
      </c>
      <c r="B129" s="47" t="s">
        <v>143</v>
      </c>
      <c r="C129" s="47"/>
      <c r="D129" s="47" t="s">
        <v>82</v>
      </c>
      <c r="E129" s="48">
        <v>15</v>
      </c>
      <c r="F129" s="57">
        <f t="shared" si="37"/>
        <v>120</v>
      </c>
      <c r="G129" s="50">
        <f t="shared" ca="1" si="39"/>
        <v>440</v>
      </c>
      <c r="H129" s="51">
        <f t="shared" ca="1" si="40"/>
        <v>66</v>
      </c>
      <c r="I129" s="60" t="str">
        <f t="shared" ca="1" si="35"/>
        <v>Нет данных</v>
      </c>
      <c r="J129" s="61" t="str">
        <f t="shared" ca="1" si="38"/>
        <v>Нет в справочнике</v>
      </c>
      <c r="K129" s="54"/>
    </row>
    <row r="130" spans="1:11" x14ac:dyDescent="0.2">
      <c r="A130" s="75" t="s">
        <v>156</v>
      </c>
      <c r="B130" s="55" t="s">
        <v>143</v>
      </c>
      <c r="C130" s="55"/>
      <c r="D130" s="55" t="s">
        <v>5</v>
      </c>
      <c r="E130" s="56">
        <v>30</v>
      </c>
      <c r="F130" s="57">
        <f t="shared" si="37"/>
        <v>240</v>
      </c>
      <c r="G130" s="50">
        <f t="shared" ca="1" si="39"/>
        <v>331</v>
      </c>
      <c r="H130" s="51">
        <f t="shared" ca="1" si="40"/>
        <v>99.3</v>
      </c>
      <c r="I130" s="60" t="str">
        <f t="shared" ca="1" si="35"/>
        <v>Нет данных</v>
      </c>
      <c r="J130" s="61" t="str">
        <f t="shared" ca="1" si="38"/>
        <v>Нет в справочнике</v>
      </c>
      <c r="K130" s="62"/>
    </row>
    <row r="131" spans="1:11" x14ac:dyDescent="0.2">
      <c r="A131" s="75" t="s">
        <v>156</v>
      </c>
      <c r="B131" s="47" t="s">
        <v>143</v>
      </c>
      <c r="C131" s="47"/>
      <c r="D131" s="47" t="s">
        <v>79</v>
      </c>
      <c r="E131" s="48">
        <v>18</v>
      </c>
      <c r="F131" s="57">
        <f t="shared" si="37"/>
        <v>144</v>
      </c>
      <c r="G131" s="50">
        <f t="shared" ca="1" si="39"/>
        <v>296</v>
      </c>
      <c r="H131" s="51">
        <f t="shared" ca="1" si="40"/>
        <v>53.28</v>
      </c>
      <c r="I131" s="60" t="str">
        <f t="shared" ca="1" si="35"/>
        <v>Нет данных</v>
      </c>
      <c r="J131" s="61" t="str">
        <f t="shared" ca="1" si="38"/>
        <v>Нет в справочнике</v>
      </c>
      <c r="K131" s="54"/>
    </row>
    <row r="132" spans="1:11" x14ac:dyDescent="0.2">
      <c r="A132" s="75" t="s">
        <v>156</v>
      </c>
      <c r="B132" s="55" t="s">
        <v>144</v>
      </c>
      <c r="C132" s="55"/>
      <c r="D132" s="55" t="s">
        <v>109</v>
      </c>
      <c r="E132" s="56">
        <v>50</v>
      </c>
      <c r="F132" s="57">
        <f t="shared" si="37"/>
        <v>400</v>
      </c>
      <c r="G132" s="50">
        <f t="shared" ca="1" si="39"/>
        <v>520.29999999999995</v>
      </c>
      <c r="H132" s="51">
        <f t="shared" ca="1" si="40"/>
        <v>260.14999999999998</v>
      </c>
      <c r="I132" s="60" t="str">
        <f t="shared" ca="1" si="35"/>
        <v>Нет данных</v>
      </c>
      <c r="J132" s="61" t="str">
        <f t="shared" ca="1" si="38"/>
        <v>Нет в справочнике</v>
      </c>
      <c r="K132" s="62"/>
    </row>
    <row r="133" spans="1:11" x14ac:dyDescent="0.2">
      <c r="A133" s="75" t="s">
        <v>156</v>
      </c>
      <c r="B133" s="47" t="s">
        <v>145</v>
      </c>
      <c r="C133" s="47" t="s">
        <v>106</v>
      </c>
      <c r="D133" s="47" t="s">
        <v>1</v>
      </c>
      <c r="E133" s="48">
        <v>100</v>
      </c>
      <c r="F133" s="57">
        <f t="shared" si="37"/>
        <v>800</v>
      </c>
      <c r="G133" s="50">
        <f t="shared" ca="1" si="39"/>
        <v>254</v>
      </c>
      <c r="H133" s="51">
        <f t="shared" ca="1" si="40"/>
        <v>254</v>
      </c>
      <c r="I133" s="52" t="str">
        <f ca="1">IFERROR(ROUNDUP(F134/INDIRECT(CONCATENATE("Справочник!G",MATCH(D133,Продукт,0)+1)),1),"Нет данных")</f>
        <v>Нет данных</v>
      </c>
      <c r="J133" s="53" t="str">
        <f t="shared" ref="J133:J135" ca="1" si="41">IFERROR(INDIRECT(CONCATENATE("Справочник!H",MATCH(D133,Продукт,0)+1))*I133,"Нет в справочнике")</f>
        <v>Нет в справочнике</v>
      </c>
      <c r="K133" s="54"/>
    </row>
    <row r="134" spans="1:11" x14ac:dyDescent="0.2">
      <c r="A134" s="75" t="s">
        <v>156</v>
      </c>
      <c r="B134" s="55" t="s">
        <v>145</v>
      </c>
      <c r="C134" s="55"/>
      <c r="D134" s="55" t="s">
        <v>61</v>
      </c>
      <c r="E134" s="56">
        <v>30</v>
      </c>
      <c r="F134" s="57">
        <f t="shared" si="37"/>
        <v>240</v>
      </c>
      <c r="G134" s="50">
        <f t="shared" ref="G134:G139" ca="1" si="42">INDIRECT(CONCATENATE("Справочник!F",MATCH(D133,Продукт,0)+1))</f>
        <v>254</v>
      </c>
      <c r="H134" s="51">
        <f ca="1">E133*G134/100</f>
        <v>254</v>
      </c>
      <c r="I134" s="60" t="str">
        <f ca="1">IFERROR(ROUNDUP(F135/INDIRECT(CONCATENATE("Справочник!G",MATCH(D134,Продукт,0)+1)),1),"Нет данных")</f>
        <v>Нет данных</v>
      </c>
      <c r="J134" s="61" t="str">
        <f t="shared" ca="1" si="41"/>
        <v>Нет в справочнике</v>
      </c>
      <c r="K134" s="62"/>
    </row>
    <row r="135" spans="1:11" x14ac:dyDescent="0.2">
      <c r="A135" s="75" t="s">
        <v>156</v>
      </c>
      <c r="B135" s="47" t="s">
        <v>145</v>
      </c>
      <c r="C135" s="47"/>
      <c r="D135" s="47" t="s">
        <v>16</v>
      </c>
      <c r="E135" s="48">
        <v>25</v>
      </c>
      <c r="F135" s="57">
        <f t="shared" si="37"/>
        <v>200</v>
      </c>
      <c r="G135" s="58">
        <f t="shared" ca="1" si="42"/>
        <v>473</v>
      </c>
      <c r="H135" s="59">
        <f ca="1">E134*G135/100</f>
        <v>141.9</v>
      </c>
      <c r="I135" s="52" t="str">
        <f ca="1">IFERROR(ROUNDUP(F136/INDIRECT(CONCATENATE("Справочник!G",MATCH(D135,Продукт,0)+1)),1),"Нет данных")</f>
        <v>Нет данных</v>
      </c>
      <c r="J135" s="53" t="str">
        <f t="shared" ca="1" si="41"/>
        <v>Нет в справочнике</v>
      </c>
      <c r="K135" s="54"/>
    </row>
    <row r="136" spans="1:11" x14ac:dyDescent="0.2">
      <c r="A136" s="75" t="s">
        <v>156</v>
      </c>
      <c r="B136" s="55" t="s">
        <v>145</v>
      </c>
      <c r="C136" s="55" t="s">
        <v>50</v>
      </c>
      <c r="D136" s="55" t="s">
        <v>150</v>
      </c>
      <c r="E136" s="56">
        <v>50</v>
      </c>
      <c r="F136" s="57">
        <f t="shared" si="37"/>
        <v>400</v>
      </c>
      <c r="G136" s="50">
        <f t="shared" ca="1" si="42"/>
        <v>361</v>
      </c>
      <c r="H136" s="51">
        <f ca="1">E135*G136/100</f>
        <v>90.25</v>
      </c>
      <c r="I136" s="52" t="str">
        <f ca="1">IFERROR(ROUNDUP(F137/INDIRECT(CONCATENATE("Справочник!G",MATCH(D136,Продукт,0)+1)),1),"Нет данных")</f>
        <v>Нет данных</v>
      </c>
      <c r="J136" s="61" t="str">
        <f ca="1">IFERROR(INDIRECT(CONCATENATE("Справочник!H",MATCH(D136,Продукт,0)+1))*I137,"Нет в справочнике")</f>
        <v>Нет в справочнике</v>
      </c>
      <c r="K136" s="62"/>
    </row>
    <row r="137" spans="1:11" x14ac:dyDescent="0.2">
      <c r="A137" s="75" t="s">
        <v>156</v>
      </c>
      <c r="B137" s="55" t="s">
        <v>145</v>
      </c>
      <c r="C137" s="55"/>
      <c r="D137" s="55" t="s">
        <v>99</v>
      </c>
      <c r="E137" s="56">
        <v>15</v>
      </c>
      <c r="F137" s="57">
        <f t="shared" si="37"/>
        <v>120</v>
      </c>
      <c r="G137" s="50">
        <f t="shared" ca="1" si="42"/>
        <v>274</v>
      </c>
      <c r="H137" s="51">
        <f t="shared" ref="H137:H139" ca="1" si="43">E136*G137/100</f>
        <v>137</v>
      </c>
      <c r="I137" s="60" t="str">
        <f ca="1">IFERROR(ROUNDUP(#REF!/INDIRECT(CONCATENATE("Справочник!G",MATCH(D136,Продукт,0)+1)),1),"Нет данных")</f>
        <v>Нет данных</v>
      </c>
      <c r="J137" s="61" t="str">
        <f ca="1">IFERROR(INDIRECT(CONCATENATE("Справочник!H",MATCH(D137,Продукт,0)+1))*I138,"Нет в справочнике")</f>
        <v>Нет в справочнике</v>
      </c>
      <c r="K137" s="62"/>
    </row>
    <row r="138" spans="1:11" x14ac:dyDescent="0.2">
      <c r="A138" s="75" t="s">
        <v>156</v>
      </c>
      <c r="B138" s="47" t="s">
        <v>146</v>
      </c>
      <c r="C138" s="47"/>
      <c r="D138" s="47" t="s">
        <v>85</v>
      </c>
      <c r="E138" s="48">
        <v>25</v>
      </c>
      <c r="F138" s="57">
        <f t="shared" si="37"/>
        <v>200</v>
      </c>
      <c r="G138" s="50">
        <f t="shared" ca="1" si="42"/>
        <v>0</v>
      </c>
      <c r="H138" s="51">
        <f t="shared" ca="1" si="43"/>
        <v>0</v>
      </c>
      <c r="I138" s="60" t="str">
        <f ca="1">IFERROR(ROUNDUP(F138/INDIRECT(CONCATENATE("Справочник!G",MATCH(D137,Продукт,0)+1)),1),"Нет данных")</f>
        <v>Нет данных</v>
      </c>
      <c r="J138" s="53" t="str">
        <f ca="1">IFERROR(INDIRECT(CONCATENATE("Справочник!H",MATCH(D138,Продукт,0)+1))*I139,"Нет в справочнике")</f>
        <v>Нет в справочнике</v>
      </c>
      <c r="K138" s="54"/>
    </row>
    <row r="139" spans="1:11" x14ac:dyDescent="0.2">
      <c r="A139" s="75" t="s">
        <v>156</v>
      </c>
      <c r="B139" s="47" t="s">
        <v>146</v>
      </c>
      <c r="C139" s="47"/>
      <c r="D139" s="47" t="s">
        <v>72</v>
      </c>
      <c r="E139" s="48">
        <v>20</v>
      </c>
      <c r="F139" s="85">
        <f t="shared" si="37"/>
        <v>160</v>
      </c>
      <c r="G139" s="50">
        <f t="shared" ca="1" si="42"/>
        <v>540</v>
      </c>
      <c r="H139" s="51">
        <f t="shared" ca="1" si="43"/>
        <v>135</v>
      </c>
      <c r="I139" s="52" t="str">
        <f ca="1">IFERROR(ROUNDUP(F139/INDIRECT(CONCATENATE("Справочник!G",MATCH(D138,Продукт,0)+1)),1),"Нет данных")</f>
        <v>Нет данных</v>
      </c>
      <c r="J139" s="91" t="str">
        <f ca="1">IFERROR(INDIRECT(CONCATENATE("Справочник!H",MATCH(D139,Продукт,0)+1))*I139,"Нет в справочнике")</f>
        <v>Нет в справочнике</v>
      </c>
      <c r="K139" s="54"/>
    </row>
    <row r="143" spans="1:11" x14ac:dyDescent="0.2">
      <c r="D143" s="12" t="s">
        <v>163</v>
      </c>
    </row>
    <row r="144" spans="1:11" ht="12.75" x14ac:dyDescent="0.2">
      <c r="A144" s="95"/>
      <c r="D144" s="12" t="s">
        <v>164</v>
      </c>
    </row>
    <row r="145" spans="1:4" ht="12.75" x14ac:dyDescent="0.2">
      <c r="A145" s="95"/>
      <c r="D145" s="12" t="s">
        <v>165</v>
      </c>
    </row>
    <row r="146" spans="1:4" ht="12.75" x14ac:dyDescent="0.2">
      <c r="A146" s="95"/>
      <c r="D146" s="12" t="s">
        <v>166</v>
      </c>
    </row>
    <row r="150" spans="1:4" ht="12.75" x14ac:dyDescent="0.2">
      <c r="B150"/>
      <c r="C150"/>
    </row>
    <row r="151" spans="1:4" ht="12.75" x14ac:dyDescent="0.2">
      <c r="B151"/>
      <c r="C151"/>
    </row>
    <row r="152" spans="1:4" ht="12.75" x14ac:dyDescent="0.2">
      <c r="B152"/>
      <c r="C152"/>
    </row>
    <row r="153" spans="1:4" ht="12.75" x14ac:dyDescent="0.2">
      <c r="B153"/>
      <c r="C153"/>
    </row>
  </sheetData>
  <mergeCells count="1">
    <mergeCell ref="A1:K1"/>
  </mergeCells>
  <phoneticPr fontId="0" type="noConversion"/>
  <dataValidations count="3">
    <dataValidation type="list" allowBlank="1" showInputMessage="1" showErrorMessage="1" sqref="D7:D139">
      <formula1>Продукт</formula1>
    </dataValidation>
    <dataValidation type="list" allowBlank="1" showInputMessage="1" showErrorMessage="1" sqref="C7:C139">
      <formula1>ВидЕды</formula1>
    </dataValidation>
    <dataValidation type="list" allowBlank="1" showInputMessage="1" showErrorMessage="1" sqref="B7:B139">
      <formula1>ПриёмПищи</formula1>
    </dataValidation>
  </dataValidations>
  <pageMargins left="0.75" right="0.75" top="1" bottom="1" header="0.5" footer="0.5"/>
  <pageSetup paperSize="9" orientation="portrait" verticalDpi="300" r:id="rId1"/>
  <headerFooter alignWithMargins="0"/>
  <ignoredErrors>
    <ignoredError sqref="G64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opLeftCell="A73" workbookViewId="0">
      <selection activeCell="H4" sqref="H4"/>
    </sheetView>
  </sheetViews>
  <sheetFormatPr defaultRowHeight="11.25" x14ac:dyDescent="0.2"/>
  <cols>
    <col min="1" max="1" width="28.5703125" style="12" bestFit="1" customWidth="1"/>
    <col min="2" max="2" width="29.140625" style="12" bestFit="1" customWidth="1"/>
    <col min="3" max="3" width="9" style="12" bestFit="1" customWidth="1"/>
    <col min="4" max="4" width="8.85546875" style="12" bestFit="1" customWidth="1"/>
    <col min="5" max="5" width="12.42578125" style="12" bestFit="1" customWidth="1"/>
    <col min="6" max="6" width="16.7109375" style="12" bestFit="1" customWidth="1"/>
    <col min="7" max="7" width="16.140625" style="12" bestFit="1" customWidth="1"/>
    <col min="8" max="8" width="9.28515625" style="12" bestFit="1" customWidth="1"/>
    <col min="9" max="16384" width="9.140625" style="12"/>
  </cols>
  <sheetData>
    <row r="1" spans="1:8" x14ac:dyDescent="0.2">
      <c r="A1" s="12" t="s">
        <v>111</v>
      </c>
      <c r="B1" s="12" t="s">
        <v>7</v>
      </c>
      <c r="C1" s="12" t="s">
        <v>8</v>
      </c>
      <c r="D1" s="12" t="s">
        <v>9</v>
      </c>
      <c r="E1" s="12" t="s">
        <v>10</v>
      </c>
      <c r="F1" s="12" t="s">
        <v>112</v>
      </c>
      <c r="G1" s="12" t="s">
        <v>119</v>
      </c>
      <c r="H1" s="12" t="s">
        <v>139</v>
      </c>
    </row>
    <row r="2" spans="1:8" x14ac:dyDescent="0.2">
      <c r="A2" s="12" t="s">
        <v>11</v>
      </c>
      <c r="B2" s="12" t="s">
        <v>0</v>
      </c>
      <c r="C2" s="12">
        <v>4.7</v>
      </c>
      <c r="D2" s="12">
        <v>0.7</v>
      </c>
      <c r="E2" s="12">
        <v>49.8</v>
      </c>
      <c r="F2" s="12">
        <v>214</v>
      </c>
      <c r="H2" s="18">
        <v>25</v>
      </c>
    </row>
    <row r="3" spans="1:8" x14ac:dyDescent="0.2">
      <c r="A3" s="12" t="s">
        <v>11</v>
      </c>
      <c r="B3" s="12" t="s">
        <v>1</v>
      </c>
      <c r="C3" s="12">
        <v>7.7</v>
      </c>
      <c r="D3" s="12">
        <v>2.4</v>
      </c>
      <c r="E3" s="12">
        <v>53.4</v>
      </c>
      <c r="F3" s="12">
        <v>254</v>
      </c>
      <c r="H3" s="18">
        <v>25</v>
      </c>
    </row>
    <row r="4" spans="1:8" x14ac:dyDescent="0.2">
      <c r="A4" s="12" t="s">
        <v>11</v>
      </c>
      <c r="B4" s="12" t="s">
        <v>2</v>
      </c>
      <c r="C4" s="12">
        <v>7.6</v>
      </c>
      <c r="D4" s="12">
        <v>4.5</v>
      </c>
      <c r="E4" s="12">
        <v>60</v>
      </c>
      <c r="F4" s="12">
        <v>297</v>
      </c>
      <c r="H4" s="18"/>
    </row>
    <row r="5" spans="1:8" x14ac:dyDescent="0.2">
      <c r="A5" s="12" t="s">
        <v>11</v>
      </c>
      <c r="B5" s="12" t="s">
        <v>3</v>
      </c>
      <c r="C5" s="12">
        <v>10.4</v>
      </c>
      <c r="D5" s="12">
        <v>1.3</v>
      </c>
      <c r="E5" s="12">
        <v>68.7</v>
      </c>
      <c r="F5" s="12">
        <v>312</v>
      </c>
      <c r="H5" s="18"/>
    </row>
    <row r="6" spans="1:8" x14ac:dyDescent="0.2">
      <c r="A6" s="12" t="s">
        <v>11</v>
      </c>
      <c r="B6" s="12" t="s">
        <v>4</v>
      </c>
      <c r="C6" s="12">
        <v>11</v>
      </c>
      <c r="D6" s="12">
        <v>1.3</v>
      </c>
      <c r="E6" s="12">
        <v>73</v>
      </c>
      <c r="F6" s="12">
        <v>330</v>
      </c>
      <c r="H6" s="18"/>
    </row>
    <row r="7" spans="1:8" x14ac:dyDescent="0.2">
      <c r="A7" s="12" t="s">
        <v>11</v>
      </c>
      <c r="B7" s="12" t="s">
        <v>5</v>
      </c>
      <c r="C7" s="12">
        <v>11.2</v>
      </c>
      <c r="D7" s="12">
        <v>1.4</v>
      </c>
      <c r="E7" s="12">
        <v>72.400000000000006</v>
      </c>
      <c r="F7" s="12">
        <v>331</v>
      </c>
      <c r="H7" s="18"/>
    </row>
    <row r="8" spans="1:8" x14ac:dyDescent="0.2">
      <c r="A8" s="12" t="s">
        <v>11</v>
      </c>
      <c r="B8" s="12" t="s">
        <v>6</v>
      </c>
      <c r="C8" s="12">
        <v>8.5</v>
      </c>
      <c r="D8" s="12">
        <v>10.6</v>
      </c>
      <c r="E8" s="12">
        <v>71.3</v>
      </c>
      <c r="F8" s="12">
        <v>397</v>
      </c>
      <c r="H8" s="18"/>
    </row>
    <row r="9" spans="1:8" x14ac:dyDescent="0.2">
      <c r="A9" s="12" t="s">
        <v>11</v>
      </c>
      <c r="B9" s="12" t="s">
        <v>101</v>
      </c>
      <c r="C9" s="12">
        <v>10.4</v>
      </c>
      <c r="D9" s="12">
        <v>1.1000000000000001</v>
      </c>
      <c r="E9" s="12">
        <v>74.900000000000006</v>
      </c>
      <c r="F9" s="12">
        <v>337</v>
      </c>
      <c r="H9" s="18"/>
    </row>
    <row r="10" spans="1:8" x14ac:dyDescent="0.2">
      <c r="A10" s="12" t="s">
        <v>20</v>
      </c>
      <c r="B10" s="12" t="s">
        <v>12</v>
      </c>
      <c r="C10" s="12">
        <v>25.6</v>
      </c>
      <c r="D10" s="12">
        <v>25</v>
      </c>
      <c r="E10" s="12">
        <v>39.4</v>
      </c>
      <c r="F10" s="12">
        <v>475</v>
      </c>
      <c r="H10" s="18"/>
    </row>
    <row r="11" spans="1:8" x14ac:dyDescent="0.2">
      <c r="A11" s="12" t="s">
        <v>20</v>
      </c>
      <c r="B11" s="12" t="s">
        <v>13</v>
      </c>
      <c r="C11" s="12">
        <v>7</v>
      </c>
      <c r="D11" s="12">
        <v>7.9</v>
      </c>
      <c r="E11" s="12">
        <v>9.5</v>
      </c>
      <c r="F11" s="12">
        <v>135</v>
      </c>
      <c r="H11" s="18"/>
    </row>
    <row r="12" spans="1:8" x14ac:dyDescent="0.2">
      <c r="A12" s="12" t="s">
        <v>20</v>
      </c>
      <c r="B12" s="12" t="s">
        <v>14</v>
      </c>
      <c r="C12" s="12">
        <v>7.2</v>
      </c>
      <c r="D12" s="12">
        <v>8.5</v>
      </c>
      <c r="E12" s="12">
        <v>56</v>
      </c>
      <c r="F12" s="12">
        <v>315</v>
      </c>
      <c r="G12" s="12">
        <v>300</v>
      </c>
      <c r="H12" s="18"/>
    </row>
    <row r="13" spans="1:8" x14ac:dyDescent="0.2">
      <c r="A13" s="12" t="s">
        <v>20</v>
      </c>
      <c r="B13" s="12" t="s">
        <v>15</v>
      </c>
      <c r="C13" s="12">
        <v>23.4</v>
      </c>
      <c r="D13" s="12">
        <v>30</v>
      </c>
      <c r="E13" s="12">
        <v>0</v>
      </c>
      <c r="F13" s="12">
        <v>371</v>
      </c>
      <c r="H13" s="18"/>
    </row>
    <row r="14" spans="1:8" x14ac:dyDescent="0.2">
      <c r="A14" s="12" t="s">
        <v>20</v>
      </c>
      <c r="B14" s="12" t="s">
        <v>16</v>
      </c>
      <c r="C14" s="12">
        <v>26.8</v>
      </c>
      <c r="D14" s="12">
        <v>27.3</v>
      </c>
      <c r="E14" s="12">
        <v>0</v>
      </c>
      <c r="F14" s="12">
        <v>361</v>
      </c>
      <c r="H14" s="18"/>
    </row>
    <row r="15" spans="1:8" x14ac:dyDescent="0.2">
      <c r="A15" s="12" t="s">
        <v>20</v>
      </c>
      <c r="B15" s="12" t="s">
        <v>17</v>
      </c>
      <c r="C15" s="12">
        <v>24.9</v>
      </c>
      <c r="D15" s="12">
        <v>31.8</v>
      </c>
      <c r="E15" s="12">
        <v>0</v>
      </c>
      <c r="F15" s="12">
        <v>396</v>
      </c>
      <c r="H15" s="18"/>
    </row>
    <row r="16" spans="1:8" x14ac:dyDescent="0.2">
      <c r="A16" s="12" t="s">
        <v>20</v>
      </c>
      <c r="B16" s="12" t="s">
        <v>18</v>
      </c>
      <c r="C16" s="12">
        <v>26</v>
      </c>
      <c r="D16" s="12">
        <v>26.5</v>
      </c>
      <c r="E16" s="12">
        <v>0</v>
      </c>
      <c r="F16" s="12">
        <v>334</v>
      </c>
      <c r="H16" s="18"/>
    </row>
    <row r="17" spans="1:8" x14ac:dyDescent="0.2">
      <c r="A17" s="12" t="s">
        <v>20</v>
      </c>
      <c r="B17" s="12" t="s">
        <v>19</v>
      </c>
      <c r="C17" s="12">
        <v>24</v>
      </c>
      <c r="D17" s="12">
        <v>13.5</v>
      </c>
      <c r="E17" s="12">
        <v>0</v>
      </c>
      <c r="F17" s="12">
        <v>226</v>
      </c>
      <c r="H17" s="18"/>
    </row>
    <row r="18" spans="1:8" x14ac:dyDescent="0.2">
      <c r="A18" s="12" t="s">
        <v>31</v>
      </c>
      <c r="B18" s="12" t="s">
        <v>154</v>
      </c>
      <c r="C18" s="81">
        <v>10.199999999999999</v>
      </c>
      <c r="D18" s="81">
        <v>1.5</v>
      </c>
      <c r="E18" s="81">
        <v>73.2</v>
      </c>
      <c r="F18" s="81">
        <v>308</v>
      </c>
      <c r="H18" s="18"/>
    </row>
    <row r="19" spans="1:8" x14ac:dyDescent="0.2">
      <c r="A19" s="12" t="s">
        <v>31</v>
      </c>
      <c r="B19" s="12" t="s">
        <v>96</v>
      </c>
      <c r="C19" s="12">
        <v>12.6</v>
      </c>
      <c r="D19" s="12">
        <v>2.6</v>
      </c>
      <c r="E19" s="12">
        <v>68</v>
      </c>
      <c r="F19" s="12">
        <v>329</v>
      </c>
      <c r="G19" s="12">
        <v>1000</v>
      </c>
      <c r="H19" s="18">
        <v>50</v>
      </c>
    </row>
    <row r="20" spans="1:8" x14ac:dyDescent="0.2">
      <c r="A20" s="12" t="s">
        <v>31</v>
      </c>
      <c r="B20" s="12" t="s">
        <v>21</v>
      </c>
      <c r="C20" s="12">
        <v>11.3</v>
      </c>
      <c r="D20" s="12">
        <v>0.7</v>
      </c>
      <c r="E20" s="12">
        <v>73.3</v>
      </c>
      <c r="F20" s="12">
        <v>326</v>
      </c>
      <c r="G20" s="12">
        <v>1000</v>
      </c>
      <c r="H20" s="18">
        <v>50</v>
      </c>
    </row>
    <row r="21" spans="1:8" x14ac:dyDescent="0.2">
      <c r="A21" s="12" t="s">
        <v>31</v>
      </c>
      <c r="B21" s="12" t="s">
        <v>22</v>
      </c>
      <c r="C21" s="12">
        <v>11.9</v>
      </c>
      <c r="D21" s="12">
        <v>5.8</v>
      </c>
      <c r="E21" s="12">
        <v>65.400000000000006</v>
      </c>
      <c r="F21" s="12">
        <v>345</v>
      </c>
      <c r="G21" s="12">
        <v>1000</v>
      </c>
      <c r="H21" s="18">
        <v>50</v>
      </c>
    </row>
    <row r="22" spans="1:8" x14ac:dyDescent="0.2">
      <c r="A22" s="12" t="s">
        <v>31</v>
      </c>
      <c r="B22" s="12" t="s">
        <v>23</v>
      </c>
      <c r="C22" s="12">
        <v>9.3000000000000007</v>
      </c>
      <c r="D22" s="12">
        <v>1.1000000000000001</v>
      </c>
      <c r="E22" s="12">
        <v>73.7</v>
      </c>
      <c r="F22" s="12">
        <v>324</v>
      </c>
      <c r="G22" s="12">
        <v>1000</v>
      </c>
      <c r="H22" s="18">
        <v>50</v>
      </c>
    </row>
    <row r="23" spans="1:8" x14ac:dyDescent="0.2">
      <c r="A23" s="12" t="s">
        <v>31</v>
      </c>
      <c r="B23" s="12" t="s">
        <v>24</v>
      </c>
      <c r="C23" s="12">
        <v>12</v>
      </c>
      <c r="D23" s="12">
        <v>2.9</v>
      </c>
      <c r="E23" s="12">
        <v>69.3</v>
      </c>
      <c r="F23" s="12">
        <v>334</v>
      </c>
      <c r="G23" s="12">
        <v>1000</v>
      </c>
      <c r="H23" s="18">
        <v>50</v>
      </c>
    </row>
    <row r="24" spans="1:8" x14ac:dyDescent="0.2">
      <c r="A24" s="12" t="s">
        <v>31</v>
      </c>
      <c r="B24" s="12" t="s">
        <v>25</v>
      </c>
      <c r="C24" s="12">
        <v>7</v>
      </c>
      <c r="D24" s="12">
        <v>0.6</v>
      </c>
      <c r="E24" s="12">
        <v>73.7</v>
      </c>
      <c r="F24" s="12">
        <v>323</v>
      </c>
      <c r="G24" s="12">
        <v>1000</v>
      </c>
      <c r="H24" s="18">
        <v>50</v>
      </c>
    </row>
    <row r="25" spans="1:8" x14ac:dyDescent="0.2">
      <c r="A25" s="12" t="s">
        <v>31</v>
      </c>
      <c r="B25" s="12" t="s">
        <v>26</v>
      </c>
      <c r="C25" s="12">
        <v>12.7</v>
      </c>
      <c r="D25" s="12">
        <v>1.1000000000000001</v>
      </c>
      <c r="E25" s="12">
        <v>70.599999999999994</v>
      </c>
      <c r="F25" s="12">
        <v>325</v>
      </c>
      <c r="G25" s="12">
        <v>1000</v>
      </c>
      <c r="H25" s="18">
        <v>50</v>
      </c>
    </row>
    <row r="26" spans="1:8" x14ac:dyDescent="0.2">
      <c r="A26" s="12" t="s">
        <v>31</v>
      </c>
      <c r="B26" s="12" t="s">
        <v>27</v>
      </c>
      <c r="C26" s="12">
        <v>12.2</v>
      </c>
      <c r="D26" s="12">
        <v>5.8</v>
      </c>
      <c r="E26" s="12">
        <v>68.3</v>
      </c>
      <c r="F26" s="12">
        <v>357</v>
      </c>
      <c r="G26" s="12">
        <v>1000</v>
      </c>
      <c r="H26" s="18">
        <v>50</v>
      </c>
    </row>
    <row r="27" spans="1:8" x14ac:dyDescent="0.2">
      <c r="A27" s="12" t="s">
        <v>31</v>
      </c>
      <c r="B27" s="12" t="s">
        <v>28</v>
      </c>
      <c r="C27" s="12">
        <v>10.4</v>
      </c>
      <c r="D27" s="12">
        <v>1.3</v>
      </c>
      <c r="E27" s="12">
        <v>71.7</v>
      </c>
      <c r="F27" s="12">
        <v>322</v>
      </c>
      <c r="G27" s="12">
        <v>1000</v>
      </c>
      <c r="H27" s="18">
        <v>50</v>
      </c>
    </row>
    <row r="28" spans="1:8" x14ac:dyDescent="0.2">
      <c r="A28" s="12" t="s">
        <v>31</v>
      </c>
      <c r="B28" s="12" t="s">
        <v>29</v>
      </c>
      <c r="C28" s="12">
        <v>13.1</v>
      </c>
      <c r="D28" s="12">
        <v>6.2</v>
      </c>
      <c r="E28" s="12">
        <v>65.7</v>
      </c>
      <c r="F28" s="12">
        <v>355</v>
      </c>
      <c r="G28" s="12">
        <v>1000</v>
      </c>
      <c r="H28" s="18">
        <v>50</v>
      </c>
    </row>
    <row r="29" spans="1:8" x14ac:dyDescent="0.2">
      <c r="A29" s="12" t="s">
        <v>31</v>
      </c>
      <c r="B29" s="12" t="s">
        <v>30</v>
      </c>
      <c r="C29" s="12">
        <v>8.3000000000000007</v>
      </c>
      <c r="D29" s="12">
        <v>1.2</v>
      </c>
      <c r="E29" s="12">
        <v>75</v>
      </c>
      <c r="F29" s="12">
        <v>325</v>
      </c>
      <c r="G29" s="12">
        <v>1000</v>
      </c>
      <c r="H29" s="18">
        <v>50</v>
      </c>
    </row>
    <row r="30" spans="1:8" x14ac:dyDescent="0.2">
      <c r="A30" s="12" t="s">
        <v>40</v>
      </c>
      <c r="B30" s="12" t="s">
        <v>32</v>
      </c>
      <c r="C30" s="12">
        <v>2</v>
      </c>
      <c r="D30" s="12">
        <v>0.1</v>
      </c>
      <c r="E30" s="12">
        <v>19.7</v>
      </c>
      <c r="F30" s="12">
        <v>83</v>
      </c>
      <c r="H30" s="18"/>
    </row>
    <row r="31" spans="1:8" x14ac:dyDescent="0.2">
      <c r="A31" s="12" t="s">
        <v>40</v>
      </c>
      <c r="B31" s="12" t="s">
        <v>33</v>
      </c>
      <c r="C31" s="12">
        <v>1.7</v>
      </c>
      <c r="D31" s="12">
        <v>0</v>
      </c>
      <c r="E31" s="12">
        <v>9.5</v>
      </c>
      <c r="F31" s="12">
        <v>43</v>
      </c>
      <c r="H31" s="18"/>
    </row>
    <row r="32" spans="1:8" x14ac:dyDescent="0.2">
      <c r="A32" s="12" t="s">
        <v>40</v>
      </c>
      <c r="B32" s="12" t="s">
        <v>34</v>
      </c>
      <c r="C32" s="12">
        <v>1.3</v>
      </c>
      <c r="D32" s="12">
        <v>0.1</v>
      </c>
      <c r="E32" s="12">
        <v>7</v>
      </c>
      <c r="F32" s="12">
        <v>33</v>
      </c>
      <c r="H32" s="18"/>
    </row>
    <row r="33" spans="1:8" x14ac:dyDescent="0.2">
      <c r="A33" s="12" t="s">
        <v>40</v>
      </c>
      <c r="B33" s="12" t="s">
        <v>35</v>
      </c>
      <c r="C33" s="12">
        <v>0.8</v>
      </c>
      <c r="D33" s="12">
        <v>0</v>
      </c>
      <c r="E33" s="12">
        <v>3</v>
      </c>
      <c r="F33" s="12">
        <v>15</v>
      </c>
      <c r="H33" s="18"/>
    </row>
    <row r="34" spans="1:8" x14ac:dyDescent="0.2">
      <c r="A34" s="12" t="s">
        <v>40</v>
      </c>
      <c r="B34" s="12" t="s">
        <v>36</v>
      </c>
      <c r="C34" s="12">
        <v>0.7</v>
      </c>
      <c r="D34" s="12">
        <v>0</v>
      </c>
      <c r="E34" s="12">
        <v>1.8</v>
      </c>
      <c r="F34" s="12">
        <v>10</v>
      </c>
      <c r="H34" s="18"/>
    </row>
    <row r="35" spans="1:8" x14ac:dyDescent="0.2">
      <c r="A35" s="12" t="s">
        <v>40</v>
      </c>
      <c r="B35" s="12" t="s">
        <v>37</v>
      </c>
      <c r="C35" s="12">
        <v>0.6</v>
      </c>
      <c r="D35" s="12">
        <v>0</v>
      </c>
      <c r="E35" s="12">
        <v>4.2</v>
      </c>
      <c r="F35" s="12">
        <v>19</v>
      </c>
      <c r="H35" s="18"/>
    </row>
    <row r="36" spans="1:8" x14ac:dyDescent="0.2">
      <c r="A36" s="12" t="s">
        <v>40</v>
      </c>
      <c r="B36" s="12" t="s">
        <v>38</v>
      </c>
      <c r="C36" s="12">
        <v>0.6</v>
      </c>
      <c r="D36" s="12">
        <v>0</v>
      </c>
      <c r="E36" s="12">
        <v>2.9</v>
      </c>
      <c r="F36" s="12">
        <v>14</v>
      </c>
      <c r="H36" s="18"/>
    </row>
    <row r="37" spans="1:8" x14ac:dyDescent="0.2">
      <c r="A37" s="12" t="s">
        <v>40</v>
      </c>
      <c r="B37" s="63" t="s">
        <v>151</v>
      </c>
      <c r="C37" s="86"/>
      <c r="D37" s="86"/>
      <c r="E37" s="86"/>
      <c r="F37" s="86"/>
      <c r="H37" s="18"/>
    </row>
    <row r="38" spans="1:8" x14ac:dyDescent="0.2">
      <c r="A38" s="12" t="s">
        <v>40</v>
      </c>
      <c r="B38" s="12" t="s">
        <v>39</v>
      </c>
      <c r="C38" s="12">
        <v>6.5</v>
      </c>
      <c r="D38" s="12">
        <v>0</v>
      </c>
      <c r="E38" s="12">
        <v>21.2</v>
      </c>
      <c r="F38" s="12">
        <v>106</v>
      </c>
      <c r="H38" s="18"/>
    </row>
    <row r="39" spans="1:8" x14ac:dyDescent="0.2">
      <c r="A39" s="12" t="s">
        <v>50</v>
      </c>
      <c r="B39" s="12" t="s">
        <v>41</v>
      </c>
      <c r="C39" s="12">
        <v>5</v>
      </c>
      <c r="D39" s="12">
        <v>0</v>
      </c>
      <c r="E39" s="12">
        <v>67.5</v>
      </c>
      <c r="F39" s="12">
        <v>278</v>
      </c>
      <c r="H39" s="18"/>
    </row>
    <row r="40" spans="1:8" x14ac:dyDescent="0.2">
      <c r="A40" s="12" t="s">
        <v>50</v>
      </c>
      <c r="B40" s="12" t="s">
        <v>42</v>
      </c>
      <c r="C40" s="12">
        <v>5.2</v>
      </c>
      <c r="D40" s="12">
        <v>0</v>
      </c>
      <c r="E40" s="12">
        <v>65.900000000000006</v>
      </c>
      <c r="F40" s="12">
        <v>272</v>
      </c>
      <c r="H40" s="18"/>
    </row>
    <row r="41" spans="1:8" x14ac:dyDescent="0.2">
      <c r="A41" s="12" t="s">
        <v>50</v>
      </c>
      <c r="B41" s="12" t="s">
        <v>43</v>
      </c>
      <c r="C41" s="12">
        <v>1.8</v>
      </c>
      <c r="D41" s="12">
        <v>0</v>
      </c>
      <c r="E41" s="12">
        <v>70.900000000000006</v>
      </c>
      <c r="F41" s="12">
        <v>276</v>
      </c>
      <c r="H41" s="18"/>
    </row>
    <row r="42" spans="1:8" x14ac:dyDescent="0.2">
      <c r="A42" s="12" t="s">
        <v>50</v>
      </c>
      <c r="B42" s="12" t="s">
        <v>44</v>
      </c>
      <c r="C42" s="12">
        <v>2.2999999999999998</v>
      </c>
      <c r="D42" s="12">
        <v>0</v>
      </c>
      <c r="E42" s="12">
        <v>71.2</v>
      </c>
      <c r="F42" s="12">
        <v>279</v>
      </c>
      <c r="H42" s="18"/>
    </row>
    <row r="43" spans="1:8" x14ac:dyDescent="0.2">
      <c r="A43" s="12" t="s">
        <v>50</v>
      </c>
      <c r="B43" s="12" t="s">
        <v>45</v>
      </c>
      <c r="C43" s="12">
        <v>1.5</v>
      </c>
      <c r="D43" s="12">
        <v>0</v>
      </c>
      <c r="E43" s="12">
        <v>73</v>
      </c>
      <c r="F43" s="12">
        <v>292</v>
      </c>
      <c r="H43" s="18"/>
    </row>
    <row r="44" spans="1:8" x14ac:dyDescent="0.2">
      <c r="A44" s="12" t="s">
        <v>50</v>
      </c>
      <c r="B44" s="12" t="s">
        <v>46</v>
      </c>
      <c r="C44" s="12">
        <v>2.2999999999999998</v>
      </c>
      <c r="D44" s="12">
        <v>0</v>
      </c>
      <c r="E44" s="12">
        <v>62.1</v>
      </c>
      <c r="F44" s="12">
        <v>246</v>
      </c>
      <c r="H44" s="18"/>
    </row>
    <row r="45" spans="1:8" x14ac:dyDescent="0.2">
      <c r="A45" s="12" t="s">
        <v>50</v>
      </c>
      <c r="B45" s="12" t="s">
        <v>47</v>
      </c>
      <c r="C45" s="12">
        <v>3</v>
      </c>
      <c r="D45" s="12">
        <v>0</v>
      </c>
      <c r="E45" s="12">
        <v>68.5</v>
      </c>
      <c r="F45" s="12">
        <v>275</v>
      </c>
      <c r="H45" s="18"/>
    </row>
    <row r="46" spans="1:8" x14ac:dyDescent="0.2">
      <c r="A46" s="12" t="s">
        <v>50</v>
      </c>
      <c r="B46" s="12" t="s">
        <v>48</v>
      </c>
      <c r="C46" s="12">
        <v>2.2999999999999998</v>
      </c>
      <c r="D46" s="12">
        <v>0</v>
      </c>
      <c r="E46" s="12">
        <v>65.599999999999994</v>
      </c>
      <c r="F46" s="12">
        <v>264</v>
      </c>
      <c r="H46" s="18"/>
    </row>
    <row r="47" spans="1:8" x14ac:dyDescent="0.2">
      <c r="A47" s="66" t="s">
        <v>50</v>
      </c>
      <c r="B47" s="82" t="s">
        <v>150</v>
      </c>
      <c r="C47" s="82">
        <v>2.5</v>
      </c>
      <c r="D47" s="82">
        <v>0.5</v>
      </c>
      <c r="E47" s="82">
        <v>69.2</v>
      </c>
      <c r="F47" s="82">
        <v>274</v>
      </c>
      <c r="G47" s="66"/>
      <c r="H47" s="73"/>
    </row>
    <row r="48" spans="1:8" x14ac:dyDescent="0.2">
      <c r="A48" s="12" t="s">
        <v>50</v>
      </c>
      <c r="B48" s="12" t="s">
        <v>49</v>
      </c>
      <c r="C48" s="12">
        <v>3.2</v>
      </c>
      <c r="D48" s="12">
        <v>0</v>
      </c>
      <c r="E48" s="12">
        <v>68</v>
      </c>
      <c r="F48" s="12">
        <v>273</v>
      </c>
      <c r="H48" s="18"/>
    </row>
    <row r="49" spans="1:8" x14ac:dyDescent="0.2">
      <c r="A49" s="12" t="s">
        <v>157</v>
      </c>
      <c r="B49" s="12" t="s">
        <v>158</v>
      </c>
      <c r="C49" s="12">
        <v>0.9</v>
      </c>
      <c r="D49" s="12">
        <v>0.1</v>
      </c>
      <c r="E49" s="12">
        <v>3</v>
      </c>
      <c r="F49" s="12">
        <v>16</v>
      </c>
      <c r="H49" s="18"/>
    </row>
    <row r="50" spans="1:8" x14ac:dyDescent="0.2">
      <c r="A50" s="12" t="s">
        <v>57</v>
      </c>
      <c r="B50" s="12" t="s">
        <v>51</v>
      </c>
      <c r="C50" s="12">
        <v>6</v>
      </c>
      <c r="D50" s="12">
        <v>0.1</v>
      </c>
      <c r="E50" s="12">
        <v>8.3000000000000007</v>
      </c>
      <c r="F50" s="12">
        <v>58</v>
      </c>
      <c r="H50" s="18"/>
    </row>
    <row r="51" spans="1:8" x14ac:dyDescent="0.2">
      <c r="A51" s="12" t="s">
        <v>57</v>
      </c>
      <c r="B51" s="12" t="s">
        <v>52</v>
      </c>
      <c r="C51" s="12">
        <v>23</v>
      </c>
      <c r="D51" s="12">
        <v>1.6</v>
      </c>
      <c r="E51" s="12">
        <v>57.7</v>
      </c>
      <c r="F51" s="12">
        <v>323</v>
      </c>
      <c r="H51" s="18"/>
    </row>
    <row r="52" spans="1:8" x14ac:dyDescent="0.2">
      <c r="A52" s="12" t="s">
        <v>57</v>
      </c>
      <c r="B52" s="12" t="s">
        <v>53</v>
      </c>
      <c r="C52" s="12">
        <v>23</v>
      </c>
      <c r="D52" s="12">
        <v>1.2</v>
      </c>
      <c r="E52" s="12">
        <v>53.3</v>
      </c>
      <c r="F52" s="12">
        <v>303</v>
      </c>
      <c r="H52" s="18"/>
    </row>
    <row r="53" spans="1:8" x14ac:dyDescent="0.2">
      <c r="A53" s="12" t="s">
        <v>57</v>
      </c>
      <c r="B53" s="12" t="s">
        <v>54</v>
      </c>
      <c r="C53" s="12">
        <v>34.9</v>
      </c>
      <c r="D53" s="12">
        <v>17.3</v>
      </c>
      <c r="E53" s="12">
        <v>26.5</v>
      </c>
      <c r="F53" s="12">
        <v>395</v>
      </c>
      <c r="H53" s="18"/>
    </row>
    <row r="54" spans="1:8" x14ac:dyDescent="0.2">
      <c r="A54" s="12" t="s">
        <v>57</v>
      </c>
      <c r="B54" s="12" t="s">
        <v>55</v>
      </c>
      <c r="C54" s="12">
        <v>22.3</v>
      </c>
      <c r="D54" s="12">
        <v>1.7</v>
      </c>
      <c r="E54" s="12">
        <v>54.5</v>
      </c>
      <c r="F54" s="12">
        <v>309</v>
      </c>
      <c r="H54" s="18"/>
    </row>
    <row r="55" spans="1:8" x14ac:dyDescent="0.2">
      <c r="A55" s="12" t="s">
        <v>57</v>
      </c>
      <c r="B55" s="12" t="s">
        <v>56</v>
      </c>
      <c r="C55" s="12">
        <v>24.8</v>
      </c>
      <c r="D55" s="12">
        <v>1.1000000000000001</v>
      </c>
      <c r="E55" s="12">
        <v>53.7</v>
      </c>
      <c r="F55" s="12">
        <v>310</v>
      </c>
      <c r="H55" s="18"/>
    </row>
    <row r="56" spans="1:8" x14ac:dyDescent="0.2">
      <c r="A56" s="12" t="s">
        <v>62</v>
      </c>
      <c r="B56" s="12" t="s">
        <v>58</v>
      </c>
      <c r="C56" s="12">
        <v>17.3</v>
      </c>
      <c r="D56" s="12">
        <v>39</v>
      </c>
      <c r="E56" s="12">
        <v>0</v>
      </c>
      <c r="F56" s="12">
        <v>420</v>
      </c>
      <c r="H56" s="18"/>
    </row>
    <row r="57" spans="1:8" x14ac:dyDescent="0.2">
      <c r="A57" s="12" t="s">
        <v>62</v>
      </c>
      <c r="B57" s="12" t="s">
        <v>59</v>
      </c>
      <c r="C57" s="12">
        <v>28.2</v>
      </c>
      <c r="D57" s="12">
        <v>27.5</v>
      </c>
      <c r="E57" s="12">
        <v>0</v>
      </c>
      <c r="F57" s="12">
        <v>360</v>
      </c>
      <c r="H57" s="18"/>
    </row>
    <row r="58" spans="1:8" x14ac:dyDescent="0.2">
      <c r="A58" s="12" t="s">
        <v>62</v>
      </c>
      <c r="B58" s="12" t="s">
        <v>60</v>
      </c>
      <c r="C58" s="12">
        <v>20.9</v>
      </c>
      <c r="D58" s="12">
        <v>47.8</v>
      </c>
      <c r="E58" s="12">
        <v>0</v>
      </c>
      <c r="F58" s="12">
        <v>514</v>
      </c>
      <c r="H58" s="18"/>
    </row>
    <row r="59" spans="1:8" x14ac:dyDescent="0.2">
      <c r="A59" s="12" t="s">
        <v>62</v>
      </c>
      <c r="B59" s="12" t="s">
        <v>61</v>
      </c>
      <c r="C59" s="12">
        <v>24.8</v>
      </c>
      <c r="D59" s="12">
        <v>41.5</v>
      </c>
      <c r="E59" s="12">
        <v>0</v>
      </c>
      <c r="F59" s="12">
        <v>473</v>
      </c>
      <c r="H59" s="18"/>
    </row>
    <row r="60" spans="1:8" x14ac:dyDescent="0.2">
      <c r="A60" s="12" t="s">
        <v>67</v>
      </c>
      <c r="B60" s="12" t="s">
        <v>63</v>
      </c>
      <c r="C60" s="12">
        <v>16.8</v>
      </c>
      <c r="D60" s="12">
        <v>18.3</v>
      </c>
      <c r="E60" s="12">
        <v>0</v>
      </c>
      <c r="F60" s="12">
        <v>232</v>
      </c>
      <c r="G60" s="12">
        <v>325</v>
      </c>
      <c r="H60" s="74">
        <v>120</v>
      </c>
    </row>
    <row r="61" spans="1:8" x14ac:dyDescent="0.2">
      <c r="A61" s="12" t="s">
        <v>67</v>
      </c>
      <c r="B61" s="12" t="s">
        <v>64</v>
      </c>
      <c r="C61" s="12">
        <v>20.5</v>
      </c>
      <c r="D61" s="12">
        <v>10.4</v>
      </c>
      <c r="E61" s="12">
        <v>0</v>
      </c>
      <c r="F61" s="12">
        <v>176</v>
      </c>
      <c r="H61" s="74"/>
    </row>
    <row r="62" spans="1:8" x14ac:dyDescent="0.2">
      <c r="A62" s="12" t="s">
        <v>67</v>
      </c>
      <c r="B62" s="12" t="s">
        <v>65</v>
      </c>
      <c r="C62" s="12">
        <v>16.899999999999999</v>
      </c>
      <c r="D62" s="12">
        <v>15.4</v>
      </c>
      <c r="E62" s="12">
        <v>0</v>
      </c>
      <c r="F62" s="12">
        <v>206</v>
      </c>
      <c r="H62" s="74"/>
    </row>
    <row r="63" spans="1:8" x14ac:dyDescent="0.2">
      <c r="A63" s="12" t="s">
        <v>67</v>
      </c>
      <c r="B63" s="12" t="s">
        <v>66</v>
      </c>
      <c r="C63" s="12">
        <v>14.9</v>
      </c>
      <c r="D63" s="12">
        <v>32.200000000000003</v>
      </c>
      <c r="E63" s="12">
        <v>0</v>
      </c>
      <c r="F63" s="12">
        <v>349</v>
      </c>
      <c r="H63" s="74"/>
    </row>
    <row r="64" spans="1:8" x14ac:dyDescent="0.2">
      <c r="A64" s="12" t="s">
        <v>67</v>
      </c>
      <c r="B64" s="12" t="s">
        <v>68</v>
      </c>
      <c r="C64" s="12">
        <v>18</v>
      </c>
      <c r="D64" s="12">
        <v>21</v>
      </c>
      <c r="E64" s="12">
        <v>0</v>
      </c>
      <c r="F64" s="12">
        <v>261</v>
      </c>
      <c r="G64" s="12">
        <v>240</v>
      </c>
      <c r="H64" s="74">
        <v>60</v>
      </c>
    </row>
    <row r="65" spans="1:8" x14ac:dyDescent="0.2">
      <c r="A65" s="12" t="s">
        <v>67</v>
      </c>
      <c r="B65" s="12" t="s">
        <v>69</v>
      </c>
      <c r="C65" s="12">
        <v>19</v>
      </c>
      <c r="D65" s="12">
        <v>18</v>
      </c>
      <c r="E65" s="12">
        <v>7</v>
      </c>
      <c r="F65" s="12">
        <v>266</v>
      </c>
      <c r="H65" s="18"/>
    </row>
    <row r="66" spans="1:8" x14ac:dyDescent="0.2">
      <c r="A66" s="12" t="s">
        <v>75</v>
      </c>
      <c r="B66" s="12" t="s">
        <v>70</v>
      </c>
      <c r="C66" s="12">
        <v>16.100000000000001</v>
      </c>
      <c r="D66" s="12">
        <v>66.900000000000006</v>
      </c>
      <c r="E66" s="12">
        <v>9.9</v>
      </c>
      <c r="F66" s="12">
        <v>704</v>
      </c>
      <c r="H66" s="18"/>
    </row>
    <row r="67" spans="1:8" x14ac:dyDescent="0.2">
      <c r="A67" s="12" t="s">
        <v>75</v>
      </c>
      <c r="B67" s="12" t="s">
        <v>71</v>
      </c>
      <c r="C67" s="12">
        <v>18.600000000000001</v>
      </c>
      <c r="D67" s="12">
        <v>57.7</v>
      </c>
      <c r="E67" s="12">
        <v>13.6</v>
      </c>
      <c r="F67" s="12">
        <v>645</v>
      </c>
      <c r="H67" s="18"/>
    </row>
    <row r="68" spans="1:8" x14ac:dyDescent="0.2">
      <c r="A68" s="12" t="s">
        <v>75</v>
      </c>
      <c r="B68" s="12" t="s">
        <v>72</v>
      </c>
      <c r="C68" s="12">
        <v>13.8</v>
      </c>
      <c r="D68" s="12">
        <v>61.3</v>
      </c>
      <c r="E68" s="12">
        <v>10.199999999999999</v>
      </c>
      <c r="F68" s="12">
        <v>648</v>
      </c>
      <c r="H68" s="18"/>
    </row>
    <row r="69" spans="1:8" x14ac:dyDescent="0.2">
      <c r="A69" s="12" t="s">
        <v>75</v>
      </c>
      <c r="B69" s="12" t="s">
        <v>73</v>
      </c>
      <c r="C69" s="12">
        <v>26.3</v>
      </c>
      <c r="D69" s="12">
        <v>45.2</v>
      </c>
      <c r="E69" s="12">
        <v>9.6999999999999993</v>
      </c>
      <c r="F69" s="12">
        <v>548</v>
      </c>
      <c r="H69" s="18"/>
    </row>
    <row r="70" spans="1:8" x14ac:dyDescent="0.2">
      <c r="A70" s="12" t="s">
        <v>75</v>
      </c>
      <c r="B70" s="12" t="s">
        <v>74</v>
      </c>
      <c r="C70" s="12">
        <v>20.7</v>
      </c>
      <c r="D70" s="12">
        <v>52.9</v>
      </c>
      <c r="E70" s="12">
        <v>5</v>
      </c>
      <c r="F70" s="12">
        <v>578</v>
      </c>
      <c r="H70" s="18"/>
    </row>
    <row r="71" spans="1:8" x14ac:dyDescent="0.2">
      <c r="A71" s="12" t="s">
        <v>90</v>
      </c>
      <c r="B71" s="12" t="s">
        <v>76</v>
      </c>
      <c r="C71" s="12">
        <v>3.7</v>
      </c>
      <c r="D71" s="12">
        <v>10.199999999999999</v>
      </c>
      <c r="E71" s="12">
        <v>73.099999999999994</v>
      </c>
      <c r="F71" s="12">
        <v>384</v>
      </c>
      <c r="H71" s="18"/>
    </row>
    <row r="72" spans="1:8" x14ac:dyDescent="0.2">
      <c r="A72" s="12" t="s">
        <v>90</v>
      </c>
      <c r="B72" s="12" t="s">
        <v>77</v>
      </c>
      <c r="C72" s="12">
        <v>3.3</v>
      </c>
      <c r="D72" s="12">
        <v>7.5</v>
      </c>
      <c r="E72" s="12">
        <v>81.8</v>
      </c>
      <c r="F72" s="12">
        <v>387</v>
      </c>
      <c r="H72" s="18"/>
    </row>
    <row r="73" spans="1:8" x14ac:dyDescent="0.2">
      <c r="A73" s="12" t="s">
        <v>90</v>
      </c>
      <c r="B73" s="12" t="s">
        <v>78</v>
      </c>
      <c r="C73" s="12">
        <v>0</v>
      </c>
      <c r="D73" s="12">
        <v>0.1</v>
      </c>
      <c r="E73" s="12">
        <v>77.7</v>
      </c>
      <c r="F73" s="12">
        <v>296</v>
      </c>
      <c r="H73" s="18"/>
    </row>
    <row r="74" spans="1:8" x14ac:dyDescent="0.2">
      <c r="A74" s="12" t="s">
        <v>90</v>
      </c>
      <c r="B74" s="12" t="s">
        <v>79</v>
      </c>
      <c r="C74" s="12">
        <v>0</v>
      </c>
      <c r="D74" s="12">
        <v>0.1</v>
      </c>
      <c r="E74" s="12">
        <v>77.7</v>
      </c>
      <c r="F74" s="12">
        <v>296</v>
      </c>
      <c r="H74" s="18"/>
    </row>
    <row r="75" spans="1:8" x14ac:dyDescent="0.2">
      <c r="A75" s="12" t="s">
        <v>90</v>
      </c>
      <c r="B75" s="12" t="s">
        <v>80</v>
      </c>
      <c r="C75" s="12">
        <v>2.9</v>
      </c>
      <c r="D75" s="12">
        <v>10.7</v>
      </c>
      <c r="E75" s="12">
        <v>76.599999999999994</v>
      </c>
      <c r="F75" s="12">
        <v>396</v>
      </c>
      <c r="H75" s="18"/>
    </row>
    <row r="76" spans="1:8" x14ac:dyDescent="0.2">
      <c r="A76" s="12" t="s">
        <v>90</v>
      </c>
      <c r="B76" s="12" t="s">
        <v>81</v>
      </c>
      <c r="C76" s="12">
        <v>0.5</v>
      </c>
      <c r="D76" s="12">
        <v>0</v>
      </c>
      <c r="E76" s="12">
        <v>80.400000000000006</v>
      </c>
      <c r="F76" s="12">
        <v>305</v>
      </c>
      <c r="H76" s="18"/>
    </row>
    <row r="77" spans="1:8" x14ac:dyDescent="0.2">
      <c r="A77" s="12" t="s">
        <v>90</v>
      </c>
      <c r="B77" s="12" t="s">
        <v>82</v>
      </c>
      <c r="C77" s="12">
        <v>0.3</v>
      </c>
      <c r="D77" s="12">
        <v>0</v>
      </c>
      <c r="E77" s="12">
        <v>99.5</v>
      </c>
      <c r="F77" s="12">
        <v>440</v>
      </c>
      <c r="H77" s="18"/>
    </row>
    <row r="78" spans="1:8" x14ac:dyDescent="0.2">
      <c r="A78" s="12" t="s">
        <v>90</v>
      </c>
      <c r="B78" s="12" t="s">
        <v>83</v>
      </c>
      <c r="C78" s="12">
        <v>12.7</v>
      </c>
      <c r="D78" s="12">
        <v>29.9</v>
      </c>
      <c r="E78" s="12">
        <v>50.6</v>
      </c>
      <c r="F78" s="12">
        <v>510</v>
      </c>
      <c r="H78" s="18"/>
    </row>
    <row r="79" spans="1:8" x14ac:dyDescent="0.2">
      <c r="A79" s="12" t="s">
        <v>90</v>
      </c>
      <c r="B79" s="12" t="s">
        <v>84</v>
      </c>
      <c r="C79" s="12">
        <v>11.6</v>
      </c>
      <c r="D79" s="12">
        <v>29.7</v>
      </c>
      <c r="E79" s="12">
        <v>54</v>
      </c>
      <c r="F79" s="12">
        <v>516</v>
      </c>
      <c r="H79" s="18"/>
    </row>
    <row r="80" spans="1:8" x14ac:dyDescent="0.2">
      <c r="A80" s="12" t="s">
        <v>90</v>
      </c>
      <c r="B80" s="12" t="s">
        <v>85</v>
      </c>
      <c r="C80" s="12">
        <v>5.4</v>
      </c>
      <c r="D80" s="12">
        <v>35.299999999999997</v>
      </c>
      <c r="E80" s="12">
        <v>52.6</v>
      </c>
      <c r="F80" s="12">
        <v>540</v>
      </c>
      <c r="H80" s="18"/>
    </row>
    <row r="81" spans="1:8" x14ac:dyDescent="0.2">
      <c r="A81" s="12" t="s">
        <v>90</v>
      </c>
      <c r="B81" s="12" t="s">
        <v>86</v>
      </c>
      <c r="C81" s="12">
        <v>6.9</v>
      </c>
      <c r="D81" s="12">
        <v>35.700000000000003</v>
      </c>
      <c r="E81" s="12">
        <v>52.4</v>
      </c>
      <c r="F81" s="12">
        <v>547</v>
      </c>
      <c r="H81" s="18"/>
    </row>
    <row r="82" spans="1:8" x14ac:dyDescent="0.2">
      <c r="A82" s="12" t="s">
        <v>90</v>
      </c>
      <c r="B82" s="12" t="s">
        <v>87</v>
      </c>
      <c r="C82" s="12">
        <v>3.2</v>
      </c>
      <c r="D82" s="12">
        <v>2.8</v>
      </c>
      <c r="E82" s="12">
        <v>80.099999999999994</v>
      </c>
      <c r="F82" s="12">
        <v>342</v>
      </c>
      <c r="H82" s="18"/>
    </row>
    <row r="83" spans="1:8" x14ac:dyDescent="0.2">
      <c r="A83" s="12" t="s">
        <v>90</v>
      </c>
      <c r="B83" s="12" t="s">
        <v>88</v>
      </c>
      <c r="C83" s="12">
        <v>3.4</v>
      </c>
      <c r="D83" s="12">
        <v>30.2</v>
      </c>
      <c r="E83" s="12">
        <v>64.7</v>
      </c>
      <c r="F83" s="12">
        <v>530</v>
      </c>
      <c r="H83" s="18"/>
    </row>
    <row r="84" spans="1:8" x14ac:dyDescent="0.2">
      <c r="A84" s="12" t="s">
        <v>90</v>
      </c>
      <c r="B84" s="12" t="s">
        <v>89</v>
      </c>
      <c r="C84" s="12">
        <v>4.8</v>
      </c>
      <c r="D84" s="12">
        <v>2.8</v>
      </c>
      <c r="E84" s="12">
        <v>77.7</v>
      </c>
      <c r="F84" s="12">
        <v>336</v>
      </c>
      <c r="H84" s="18"/>
    </row>
    <row r="85" spans="1:8" x14ac:dyDescent="0.2">
      <c r="A85" s="12" t="s">
        <v>90</v>
      </c>
      <c r="B85" s="12" t="s">
        <v>97</v>
      </c>
      <c r="F85" s="12">
        <v>430</v>
      </c>
      <c r="H85" s="18"/>
    </row>
    <row r="86" spans="1:8" x14ac:dyDescent="0.2">
      <c r="A86" s="12" t="s">
        <v>90</v>
      </c>
      <c r="B86" s="12" t="s">
        <v>98</v>
      </c>
      <c r="F86" s="12">
        <v>400</v>
      </c>
      <c r="H86" s="18"/>
    </row>
    <row r="87" spans="1:8" x14ac:dyDescent="0.2">
      <c r="A87" s="12" t="s">
        <v>90</v>
      </c>
      <c r="B87" s="12" t="s">
        <v>107</v>
      </c>
      <c r="C87" s="12">
        <v>14.9</v>
      </c>
      <c r="D87" s="12">
        <v>42.7</v>
      </c>
      <c r="E87" s="12" t="s">
        <v>108</v>
      </c>
      <c r="F87" s="12">
        <v>577.6</v>
      </c>
      <c r="H87" s="18"/>
    </row>
    <row r="88" spans="1:8" x14ac:dyDescent="0.2">
      <c r="A88" s="12" t="s">
        <v>90</v>
      </c>
      <c r="B88" s="12" t="s">
        <v>109</v>
      </c>
      <c r="F88" s="12">
        <v>520.29999999999995</v>
      </c>
      <c r="H88" s="18"/>
    </row>
    <row r="89" spans="1:8" x14ac:dyDescent="0.2">
      <c r="A89" s="12" t="s">
        <v>91</v>
      </c>
      <c r="B89" s="12" t="s">
        <v>92</v>
      </c>
      <c r="C89" s="12">
        <v>3.1</v>
      </c>
      <c r="D89" s="12">
        <v>67</v>
      </c>
      <c r="E89" s="12">
        <v>2.6</v>
      </c>
      <c r="F89" s="12">
        <v>627</v>
      </c>
      <c r="H89" s="18"/>
    </row>
    <row r="90" spans="1:8" x14ac:dyDescent="0.2">
      <c r="A90" s="15" t="s">
        <v>124</v>
      </c>
      <c r="B90" s="15" t="s">
        <v>99</v>
      </c>
      <c r="C90" s="15">
        <v>0</v>
      </c>
      <c r="D90" s="15">
        <v>0</v>
      </c>
      <c r="E90" s="15">
        <v>0</v>
      </c>
      <c r="F90" s="15">
        <v>0</v>
      </c>
      <c r="G90" s="15"/>
      <c r="H90" s="18"/>
    </row>
    <row r="91" spans="1:8" x14ac:dyDescent="0.2">
      <c r="A91" s="15" t="s">
        <v>124</v>
      </c>
      <c r="B91" s="15" t="s">
        <v>125</v>
      </c>
      <c r="C91" s="15">
        <v>0</v>
      </c>
      <c r="D91" s="15">
        <v>0</v>
      </c>
      <c r="E91" s="15">
        <v>0</v>
      </c>
      <c r="F91" s="15">
        <v>0</v>
      </c>
      <c r="G91" s="15"/>
      <c r="H91" s="18"/>
    </row>
    <row r="92" spans="1:8" x14ac:dyDescent="0.2">
      <c r="A92" s="15" t="s">
        <v>124</v>
      </c>
      <c r="B92" s="15" t="s">
        <v>110</v>
      </c>
      <c r="C92" s="15">
        <v>0</v>
      </c>
      <c r="D92" s="15">
        <v>0</v>
      </c>
      <c r="E92" s="15">
        <v>0</v>
      </c>
      <c r="F92" s="15">
        <v>373</v>
      </c>
      <c r="G92" s="15"/>
      <c r="H92" s="18"/>
    </row>
    <row r="93" spans="1:8" x14ac:dyDescent="0.2">
      <c r="A93" s="15" t="s">
        <v>124</v>
      </c>
      <c r="B93" s="15" t="s">
        <v>126</v>
      </c>
      <c r="C93" s="15">
        <v>0</v>
      </c>
      <c r="D93" s="15">
        <v>0</v>
      </c>
      <c r="E93" s="15">
        <v>0</v>
      </c>
      <c r="F93" s="15">
        <v>0</v>
      </c>
      <c r="G93" s="15"/>
      <c r="H93" s="18"/>
    </row>
    <row r="94" spans="1:8" x14ac:dyDescent="0.2">
      <c r="A94" s="15" t="s">
        <v>124</v>
      </c>
      <c r="B94" s="15" t="s">
        <v>127</v>
      </c>
      <c r="C94" s="15">
        <v>0</v>
      </c>
      <c r="D94" s="15">
        <v>0</v>
      </c>
      <c r="E94" s="15">
        <v>0</v>
      </c>
      <c r="F94" s="15">
        <v>0</v>
      </c>
      <c r="G94" s="15"/>
      <c r="H94" s="18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C7"/>
  <sheetViews>
    <sheetView workbookViewId="0">
      <selection activeCell="A10" sqref="A10"/>
    </sheetView>
  </sheetViews>
  <sheetFormatPr defaultRowHeight="12.75" x14ac:dyDescent="0.2"/>
  <cols>
    <col min="1" max="1" width="17.85546875" bestFit="1" customWidth="1"/>
    <col min="3" max="3" width="16.42578125" bestFit="1" customWidth="1"/>
  </cols>
  <sheetData>
    <row r="1" spans="1:3" x14ac:dyDescent="0.2">
      <c r="A1" s="1" t="s">
        <v>118</v>
      </c>
      <c r="C1" s="1" t="s">
        <v>121</v>
      </c>
    </row>
    <row r="2" spans="1:3" x14ac:dyDescent="0.2">
      <c r="A2" t="s">
        <v>106</v>
      </c>
      <c r="C2" t="s">
        <v>143</v>
      </c>
    </row>
    <row r="3" spans="1:3" x14ac:dyDescent="0.2">
      <c r="A3" s="1" t="s">
        <v>128</v>
      </c>
      <c r="C3" s="1" t="s">
        <v>144</v>
      </c>
    </row>
    <row r="4" spans="1:3" x14ac:dyDescent="0.2">
      <c r="A4" t="s">
        <v>105</v>
      </c>
      <c r="C4" t="s">
        <v>145</v>
      </c>
    </row>
    <row r="5" spans="1:3" x14ac:dyDescent="0.2">
      <c r="A5" t="s">
        <v>100</v>
      </c>
      <c r="C5" s="11" t="s">
        <v>146</v>
      </c>
    </row>
    <row r="6" spans="1:3" x14ac:dyDescent="0.2">
      <c r="A6" t="s">
        <v>50</v>
      </c>
      <c r="C6" t="s">
        <v>147</v>
      </c>
    </row>
    <row r="7" spans="1:3" x14ac:dyDescent="0.2">
      <c r="A7" s="1" t="s">
        <v>152</v>
      </c>
    </row>
  </sheetData>
  <phoneticPr fontId="9" type="noConversion"/>
  <dataValidations count="1">
    <dataValidation type="list" allowBlank="1" showInputMessage="1" showErrorMessage="1" sqref="C7">
      <formula1>ВидЕды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Итоги по дням</vt:lpstr>
      <vt:lpstr>Итоги закуп</vt:lpstr>
      <vt:lpstr>Раскладка</vt:lpstr>
      <vt:lpstr>Справочник</vt:lpstr>
      <vt:lpstr>sys</vt:lpstr>
      <vt:lpstr>ВидЕды</vt:lpstr>
      <vt:lpstr>ПриёмПищи</vt:lpstr>
      <vt:lpstr>Продукт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Газобетон</cp:lastModifiedBy>
  <dcterms:created xsi:type="dcterms:W3CDTF">1996-10-08T23:32:33Z</dcterms:created>
  <dcterms:modified xsi:type="dcterms:W3CDTF">2012-04-28T10:02:41Z</dcterms:modified>
</cp:coreProperties>
</file>